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55" windowWidth="20115" windowHeight="5415" tabRatio="974" firstSheet="1" activeTab="4"/>
  </bookViews>
  <sheets>
    <sheet name="งบกลาง" sheetId="12" r:id="rId1"/>
    <sheet name="บริหารงานทั่วไป" sheetId="13" r:id="rId2"/>
    <sheet name="การรักษาความสงบภายใน" sheetId="14" r:id="rId3"/>
    <sheet name="การศึกษา" sheetId="15" r:id="rId4"/>
    <sheet name="สาธารณสุข" sheetId="16" r:id="rId5"/>
    <sheet name="สังคมสงเคราะห์" sheetId="17" r:id="rId6"/>
    <sheet name="เคหะและชุมชน" sheetId="18" r:id="rId7"/>
    <sheet name="สร้างความเข้มแข็งของชุมชน" sheetId="19" r:id="rId8"/>
    <sheet name="การศาสนาวัฒนธรรมและนันทนาการ" sheetId="20" r:id="rId9"/>
    <sheet name="อุตสาหกรรมและการโยธา" sheetId="23" r:id="rId10"/>
    <sheet name="การเกษตร" sheetId="21" r:id="rId11"/>
    <sheet name="การพาณิชย์" sheetId="22" r:id="rId12"/>
    <sheet name="Sheet1" sheetId="24" r:id="rId13"/>
  </sheets>
  <externalReferences>
    <externalReference r:id="rId14"/>
    <externalReference r:id="rId15"/>
    <externalReference r:id="rId16"/>
  </externalReferences>
  <calcPr calcId="144525"/>
</workbook>
</file>

<file path=xl/calcChain.xml><?xml version="1.0" encoding="utf-8"?>
<calcChain xmlns="http://schemas.openxmlformats.org/spreadsheetml/2006/main">
  <c r="F8" i="21" l="1"/>
  <c r="F110" i="13" l="1"/>
  <c r="F41" i="12"/>
  <c r="F51" i="18" l="1"/>
  <c r="F70" i="18"/>
  <c r="F36" i="18" s="1"/>
  <c r="F105" i="18"/>
  <c r="F104" i="18" s="1"/>
  <c r="F8" i="20" l="1"/>
  <c r="F8" i="19"/>
  <c r="F9" i="18" l="1"/>
  <c r="F337" i="13" l="1"/>
  <c r="F336" i="13" s="1"/>
  <c r="F335" i="13" s="1"/>
  <c r="F15" i="16" l="1"/>
  <c r="F14" i="16"/>
  <c r="F13" i="16" s="1"/>
  <c r="F43" i="20"/>
  <c r="F26" i="20"/>
  <c r="F37" i="18"/>
  <c r="F61" i="16" l="1"/>
  <c r="F44" i="16"/>
  <c r="J7" i="13"/>
  <c r="F202" i="15"/>
  <c r="F174" i="15"/>
  <c r="F173" i="15" s="1"/>
  <c r="F145" i="15"/>
  <c r="F134" i="15"/>
  <c r="F133" i="15" s="1"/>
  <c r="F37" i="15"/>
  <c r="F100" i="15"/>
  <c r="F70" i="15"/>
  <c r="F48" i="15"/>
  <c r="F6" i="14"/>
  <c r="F8" i="14"/>
  <c r="F321" i="13"/>
  <c r="F294" i="13"/>
  <c r="F227" i="13"/>
  <c r="F208" i="13"/>
  <c r="F163" i="13"/>
  <c r="F8" i="13"/>
  <c r="F104" i="13"/>
  <c r="J71" i="12"/>
  <c r="K71" i="12" s="1"/>
  <c r="F226" i="13" l="1"/>
  <c r="F36" i="15"/>
  <c r="J19" i="13" l="1"/>
  <c r="F56" i="12" l="1"/>
  <c r="K56" i="12"/>
  <c r="F29" i="18"/>
  <c r="F25" i="18"/>
  <c r="F8" i="18" s="1"/>
  <c r="F273" i="13" l="1"/>
  <c r="F269" i="13"/>
  <c r="F265" i="13"/>
  <c r="F251" i="13"/>
  <c r="F121" i="15"/>
  <c r="F116" i="15"/>
  <c r="F250" i="13" l="1"/>
  <c r="F111" i="15"/>
  <c r="F25" i="15"/>
  <c r="F9" i="15"/>
  <c r="F71" i="13"/>
  <c r="F67" i="13"/>
  <c r="F44" i="13"/>
  <c r="F110" i="15" l="1"/>
  <c r="F9" i="23"/>
  <c r="F8" i="23" l="1"/>
  <c r="F7" i="23" s="1"/>
  <c r="F6" i="23" s="1"/>
  <c r="J14" i="13" s="1"/>
  <c r="F129" i="15" l="1"/>
  <c r="F144" i="15"/>
  <c r="F128" i="15" l="1"/>
  <c r="F201" i="15"/>
  <c r="F197" i="15"/>
  <c r="F196" i="15" s="1"/>
  <c r="F172" i="15" s="1"/>
  <c r="F22" i="21"/>
  <c r="L156" i="13" l="1"/>
  <c r="L161" i="13"/>
  <c r="L157" i="13"/>
  <c r="L163" i="13" l="1"/>
  <c r="K88" i="18"/>
  <c r="L183" i="13"/>
  <c r="L180" i="13"/>
  <c r="L179" i="13"/>
  <c r="L185" i="13" l="1"/>
  <c r="K29" i="12" l="1"/>
  <c r="F49" i="13"/>
  <c r="F43" i="13" l="1"/>
  <c r="F7" i="13" s="1"/>
  <c r="F42" i="20" l="1"/>
  <c r="F41" i="20" s="1"/>
  <c r="F85" i="13" l="1"/>
  <c r="F84" i="13" s="1"/>
  <c r="F100" i="18"/>
  <c r="F114" i="18"/>
  <c r="F113" i="18" s="1"/>
  <c r="F112" i="18" s="1"/>
  <c r="F83" i="13" l="1"/>
  <c r="F7" i="18"/>
  <c r="F6" i="18" s="1"/>
  <c r="J11" i="13" l="1"/>
  <c r="J15" i="13"/>
  <c r="F8" i="17" l="1"/>
  <c r="F240" i="13"/>
  <c r="J27" i="12" l="1"/>
  <c r="F81" i="12" l="1"/>
  <c r="F18" i="14" l="1"/>
  <c r="F7" i="14" s="1"/>
  <c r="J51" i="12" l="1"/>
  <c r="J52" i="12" s="1"/>
  <c r="K6" i="23" l="1"/>
  <c r="F25" i="20"/>
  <c r="F24" i="20" s="1"/>
  <c r="F7" i="20"/>
  <c r="F6" i="20" s="1"/>
  <c r="J13" i="13" s="1"/>
  <c r="F7" i="19"/>
  <c r="F6" i="19" s="1"/>
  <c r="J12" i="13" s="1"/>
  <c r="F60" i="16"/>
  <c r="F59" i="16" s="1"/>
  <c r="F43" i="16"/>
  <c r="F42" i="16" s="1"/>
  <c r="F8" i="16"/>
  <c r="F7" i="16" s="1"/>
  <c r="F225" i="13"/>
  <c r="F6" i="13" s="1"/>
  <c r="F6" i="16" l="1"/>
  <c r="K6" i="16" s="1"/>
  <c r="F7" i="17"/>
  <c r="F6" i="17" s="1"/>
  <c r="F288" i="13"/>
  <c r="F239" i="13"/>
  <c r="F238" i="13" s="1"/>
  <c r="J9" i="13" l="1"/>
  <c r="F280" i="13"/>
  <c r="F279" i="13" s="1"/>
  <c r="K6" i="21"/>
  <c r="K6" i="19"/>
  <c r="J10" i="13"/>
  <c r="K6" i="17"/>
  <c r="F249" i="13" l="1"/>
  <c r="F248" i="13" l="1"/>
  <c r="J6" i="13" s="1"/>
  <c r="F29" i="15"/>
  <c r="K11" i="12" s="1"/>
  <c r="L11" i="12" s="1"/>
  <c r="F8" i="15" l="1"/>
  <c r="F7" i="15" s="1"/>
  <c r="F6" i="15" s="1"/>
  <c r="F109" i="15"/>
  <c r="F108" i="15" s="1"/>
  <c r="J8" i="13" l="1"/>
  <c r="F11" i="12"/>
  <c r="F10" i="12" s="1"/>
  <c r="F9" i="12" s="1"/>
  <c r="F8" i="12" l="1"/>
  <c r="J17" i="13" l="1"/>
  <c r="K8" i="12"/>
  <c r="J18" i="13" l="1"/>
  <c r="J20" i="13" s="1"/>
  <c r="F5" i="12"/>
</calcChain>
</file>

<file path=xl/sharedStrings.xml><?xml version="1.0" encoding="utf-8"?>
<sst xmlns="http://schemas.openxmlformats.org/spreadsheetml/2006/main" count="1574" uniqueCount="697">
  <si>
    <t>แผนงานงบกลาง</t>
  </si>
  <si>
    <t>งบกลาง</t>
  </si>
  <si>
    <t>เงินสมทบกองทุนประกันสังคม</t>
  </si>
  <si>
    <t>รวม</t>
  </si>
  <si>
    <t>บาท</t>
  </si>
  <si>
    <t>จำนวน</t>
  </si>
  <si>
    <t>เบี้ยยังชีพผู้ป่วยเอดส์</t>
  </si>
  <si>
    <t>สำรองจ่าย</t>
  </si>
  <si>
    <t>รายจ่ายตามข้อผูกพัน</t>
  </si>
  <si>
    <t>บำเหน็จ/บำนาญ</t>
  </si>
  <si>
    <t>เงินบำเหน็จลูกจ้างประจำ</t>
  </si>
  <si>
    <t>แผนงานบริหารงานทั่วไป</t>
  </si>
  <si>
    <t>งานบริหารทั่วไป</t>
  </si>
  <si>
    <t>งบบุคลากร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</si>
  <si>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</si>
  <si>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</si>
  <si>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</si>
  <si>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</si>
  <si>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เงินค่าตอบแทนเลขานุการ/ที่ปรึกษานายกเทศมนตรี</t>
  </si>
  <si>
    <t>เงินค่าตอบแทนสมาชิกสภาองค์กรปกครองส่วนท้องถิ่น</t>
  </si>
  <si>
    <t>เงินเดือน (ฝ่ายประจำ)</t>
  </si>
  <si>
    <t>เงินเดือนพนักงาน</t>
  </si>
  <si>
    <t>เงินเพิ่มต่างๆของพนักงาน</t>
  </si>
  <si>
    <t>เงินประจำตำแหน่ง</t>
  </si>
  <si>
    <t>ค่าตอบแทนพนักงานจ้าง</t>
  </si>
  <si>
    <t>เงินเพิ่มต่างๆของพนักงานจ้าง</t>
  </si>
  <si>
    <t>เงินอื่นๆ</t>
  </si>
  <si>
    <t>งบดำเนินงาน</t>
  </si>
  <si>
    <t>ค่าตอบแทน</t>
  </si>
  <si>
    <t>ค่าตอบแทนผู้ปฏิบัติราชการอันเป็นประโยชน์แก่ อปท.</t>
  </si>
  <si>
    <t>ค่าเบี้ยประชุม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</si>
  <si>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</si>
  <si>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</si>
  <si>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</si>
  <si>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</si>
  <si>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</si>
  <si>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</si>
  <si>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ค่าบำรุงรักษาและซ่อมแซม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</si>
  <si>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</si>
  <si>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</si>
  <si>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</si>
  <si>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</si>
  <si>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</si>
  <si>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</si>
  <si>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วัสดุการเกษตร</t>
  </si>
  <si>
    <t>วัสดุเครื่องแต่งกาย</t>
  </si>
  <si>
    <t>วัสดุคอมพิวเตอร์</t>
  </si>
  <si>
    <t>วัสดุอื่นๆ</t>
  </si>
  <si>
    <t>ค่าสาธารณูปโภค</t>
  </si>
  <si>
    <t>ค่าไฟฟ้า</t>
  </si>
  <si>
    <t>ค่าน้ำประปา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</si>
  <si>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</si>
  <si>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</si>
  <si>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</si>
  <si>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งบลงทุน</t>
  </si>
  <si>
    <t>ค่าบำรุงรักษาและปรับปรุงครุภัณฑ์</t>
  </si>
  <si>
    <t>ค่าครุภัณฑ์</t>
  </si>
  <si>
    <t>ค่าที่ดินและสิ่งก่อสร้าง</t>
  </si>
  <si>
    <t>งานวางแผนสถิติและวิชาการ</t>
  </si>
  <si>
    <t>งานบริหารงานคลัง</t>
  </si>
  <si>
    <t>ค่าจ้างลูกจ้างประจำ</t>
  </si>
  <si>
    <t>วัสดุเชื้อเพลิงและหล่อลื่น</t>
  </si>
  <si>
    <t>แผนงานการรักษาความสงบภายใน</t>
  </si>
  <si>
    <t>แผนงานการศึกษา</t>
  </si>
  <si>
    <t>งานบริหารทั่วไปเกี่ยวกับการศึกษา</t>
  </si>
  <si>
    <t>ค่าอาหารเสริม (นม)</t>
  </si>
  <si>
    <t>วัสดุโฆษณาและเผยแพร่</t>
  </si>
  <si>
    <t>วัสดุกีฬา</t>
  </si>
  <si>
    <t>งบเงินอุดหนุน</t>
  </si>
  <si>
    <t>งานบริหารทั่วไปเกี่ยวกับสาธารณสุข</t>
  </si>
  <si>
    <t>วัสดุวิทยาศาสตร์หรือการแพทย์</t>
  </si>
  <si>
    <t>งานโรงพยาบาล</t>
  </si>
  <si>
    <t>งานบริการสาธารณสุขและงานสาธารณสุขอื่น</t>
  </si>
  <si>
    <t>เงินอุดหนุน</t>
  </si>
  <si>
    <t>แผนงานสังคมสงเคราะห์</t>
  </si>
  <si>
    <t>งานสวัสดิการและสังคมสงเคราะห์</t>
  </si>
  <si>
    <t>เงินอุดหนุนกิจการที่เป็นสาธารณประโยชน์</t>
  </si>
  <si>
    <t>แผนงานเคหะและชุมชน</t>
  </si>
  <si>
    <t>งานบริหารทั่วไปเกี่ยวกับเคหะและชุมชน</t>
  </si>
  <si>
    <t>วัสดุสำรวจ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</si>
  <si>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</si>
  <si>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</si>
  <si>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แผนงานการศาสนาวัฒนธรรมและนันทนาการ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</si>
  <si>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</si>
  <si>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</si>
  <si>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งานวิชาการวางแผนและส่งเสริมการท่องเที่ยว</t>
  </si>
  <si>
    <t>แผนงานการเกษตร</t>
  </si>
  <si>
    <t>งานส่งเสริมการเกษตร</t>
  </si>
  <si>
    <t>งานกำจัดขยะมูลฝอยและสิ่งปฏิกูล</t>
  </si>
  <si>
    <t>แผนงานการพาณิชย์</t>
  </si>
  <si>
    <t>ประมาณการรายจ่ายรวมทั้งสิ้น</t>
  </si>
  <si>
    <t>จ่ายจากรายได้จัดเก็บเอง หมวดภาษีจัดสรร และหมวดเงินอุดหนุนทั่วไป แยกเป็น</t>
  </si>
  <si>
    <t>แผนงานอุตสาหกรรมและการโยธา</t>
  </si>
  <si>
    <t>งานก่อสร้างโครงสร้างพื้นฐาน</t>
  </si>
  <si>
    <t>ครุภัณฑ์คอมพิวเตอร์</t>
  </si>
  <si>
    <t xml:space="preserve">เพื่อจ่ายเป็นค่าใช้จ่ายในการจัดการจราจรภายในเขตเทศบาล </t>
  </si>
  <si>
    <t>สัญญาณไฟจราจร หรืออุปกรณ์ที่ใช้ในการควบคุมสัญจร และอื่นๆ ตามหนังสือ</t>
  </si>
  <si>
    <t>กระทรวงมหาดไทย ด่วนมาก ที่ มท 0313.4/ว 3203 ลงวันที่ 4 ตุลาคม 2539</t>
  </si>
  <si>
    <t>หลักประกันสุขภาพแห่งชาติ ตามหนังสือ สำนักงานหลักประกันสุขภาพแห่งชาติ</t>
  </si>
  <si>
    <t>เงินสมทบกองทุนบำเหน็จบำนาญข้าราชการส่วนท้องถิ่น</t>
  </si>
  <si>
    <t>ระดับท้องถิ่น ลงวันที่ 16 กรกฎาคม 2557 โดยประชากรในเขตเทศบาลตำบล</t>
  </si>
  <si>
    <t xml:space="preserve">จำนวน 4,000.- บาท ต่อเดือน 1 อัตรา และรองนายกเทศมนตรี จำนวน </t>
  </si>
  <si>
    <t>ระเบียบกระทรวงมหาดไทย ว่าด้วยเงินเดือน เงินค่าตอบแทน และประโยชน์</t>
  </si>
  <si>
    <t>ตอบแทนอย่างอื่น ของนายกเทศมนตรี รองนายกเทศมนตรี สมาชิกสภา</t>
  </si>
  <si>
    <t>เทศบาลฯ พ.ศ.2554 (ข้อ 8)</t>
  </si>
  <si>
    <t>เพื่อจ่ายเป็นเงินค่าตอบแทน ประจำตำแหน่งนายกเทศมนตรี</t>
  </si>
  <si>
    <t xml:space="preserve">เพื่อจ่ายเป็นค่าตอบแทนพิเศษ ตำแหน่งนายกเทศมนตรี </t>
  </si>
  <si>
    <t xml:space="preserve">จำนวน 4,000.- บาท ต่อเดือน จำนวน 1 อัตรา และรองนายกเทศมนตรี </t>
  </si>
  <si>
    <t>สมาชิกสภาเทศบาลฯ พ.ศ.2554 (ข้อ 8)</t>
  </si>
  <si>
    <t>และสมาชิกสภาเทศบาล จำนวน 9,660.- บาท ต่อเดือน จำนวน 10 อัตรา</t>
  </si>
  <si>
    <t>ตามบัญชีอัตราเงินเดือน และค่าตอบแทน แนบท้ายระเบียบกระทรวงมหาด</t>
  </si>
  <si>
    <t>ไทย ว่าด้วยเงินเดือน เงินค่าตอบแทน และประโยชน์ตอบแทนอย่างอื่นของ</t>
  </si>
  <si>
    <t xml:space="preserve">นายกเทศมนตรี รองนายกเทศมนตรี สมาชิกสภาเทศบาลฯ พ.ศ.2544 (ข้อ 8) </t>
  </si>
  <si>
    <t>เพื่อจ่ายเป็นเงินประโยชน์ตอบแทนอื่นเป็นกรณีพิเศษให้แก่</t>
  </si>
  <si>
    <t>พนักงานเทศบาล ลูกจ้างประจำ และพนักงานจ้าง ตั้งจ่ายจากเงินรายได้</t>
  </si>
  <si>
    <t xml:space="preserve">เพื่อจ่ายเป็นค่าเบี้ยประชุมกรรมการ ที่สภาเทศบาลแต่งตั้งขึ้น </t>
  </si>
  <si>
    <t>ตามระเบียบกระทรวงมหาดไทย ว่าด้วยเงินเดือน เงินค่าตอบแทน และประโยชน์</t>
  </si>
  <si>
    <t>นอกเวลาราชการเป็นครั้งคราว</t>
  </si>
  <si>
    <t>เพื่อจ่ายเป็นค่ารับรองในการต้อนรับบุคคล หรือคณะบุคคลที่</t>
  </si>
  <si>
    <t xml:space="preserve">มานิเทศตรวจงานหรือเยี่ยมชม หรือทัศนศึกษาดูงาน ตั้งจ่ายไว้ไม่เกินร้อยละ 1 </t>
  </si>
  <si>
    <t>ของรายได้จริงในปีที่ล่วงมา โดยไม่รวมเงินอุดหนุน เฉพาะกิจ เงินกู้ เงินจ่ายขาด</t>
  </si>
  <si>
    <t xml:space="preserve">สะสม และเงินที่มีผู้อุทิศให้ </t>
  </si>
  <si>
    <t>เพื่อจ่ายเป็นค่าอาหาร ค่าเครื่องดื่มต่างๆ เครื่องใช้ ในการเลี้ยงรับ</t>
  </si>
  <si>
    <t>รอง และค่าบริการอื่นๆ ซึ่งจำเป็นต้องจ่าย ที่เกี่ยวกับการเลี้ยงรับรองในการ</t>
  </si>
  <si>
    <t>เพื่อจ่ายเป็นค่าใช้จ่ายในการจัดกิจกรรม เฉลิมฉลองในวันสำคัญ</t>
  </si>
  <si>
    <t>ของชาติศาสนา และพระมหากษัตริย์ งานรับเสด็จเชื้อพระวงศ์ทุกพระองค์ และ</t>
  </si>
  <si>
    <t>รายจ่ายเกี่ยวเนื่องกับการปฏิบัติราชการที่ไม่เข้าลักษณะ</t>
  </si>
  <si>
    <t xml:space="preserve">เพื่อจ่ายเป็นค่าใช้จ่ายสำหรับเบี้ยเลี้ยง ค่าพาหนะ ค่าเช่าที่พัก </t>
  </si>
  <si>
    <t>และค่าใช้จ่ายอื่นๆ ในการเดินทางไปราชการ หรือไปอบรมสัมมนาของพนักงาน</t>
  </si>
  <si>
    <t>เทศบาล ลูกจ้างประจำ คณะผู้บริหาร และสมาชิกสภา ในการเดินทางไปศึกษา</t>
  </si>
  <si>
    <t xml:space="preserve">ดูงานทั้งในประเทศ และต่างประเทศ </t>
  </si>
  <si>
    <t>เพื่อจ่ายเป็นค่าดำเนินงานตามโครงการฝึกอบรมเพิ่มประสิทธิภาพ</t>
  </si>
  <si>
    <t>ที่พัก ค่าอาหาร ค่าอาหารว่างและเครื่องดื่ม ค่าวัสดุอุปกรณ์ในการฝึกอบรม</t>
  </si>
  <si>
    <t>เพื่อจ่ายเป็นค่าดำเนินงานตามโครงการรังวัดพื้นที่สาธารณะ</t>
  </si>
  <si>
    <t xml:space="preserve">เพื่อเป็นค่าใช้จ่ายในการ บำรุง รักษา หรือซ่อมแซม ทรัพย์สิน </t>
  </si>
  <si>
    <t>เพื่อให้สามารถใช้งานได้ตามปกติ</t>
  </si>
  <si>
    <t>เพื่อจ่ายเป็นค่าจัดซื้อวัสดุ อุปกรณ์ และสิ่งของเครื่องใช้ต่างๆ เช่น</t>
  </si>
  <si>
    <t>เพื่อจ่ายเป็นค่าจัดซื้อวัสดุไฟฟ้า และวิทยุ เช่น ฟิวส์ สายไฟปลั๊กไฟ</t>
  </si>
  <si>
    <t xml:space="preserve">ตลับแยกสายไฟ เบรกเกอร์ หลอดไฟฟ้า และอื่นๆ ที่เข้าประเภทรายจ่ายนี้ </t>
  </si>
  <si>
    <t xml:space="preserve">เพื่อจ่ายเป็นค่าซื้อวัสดุงานบ้านงานครัว เช่น ไม้กวาด ไม้ถูพื้น </t>
  </si>
  <si>
    <t>แปรง ขัดพื้น ถังน้ำ แก้วน้ำ จานรอง ถ้วยชาม ถ้วยกาแฟ ถังขยะแบบมีล้อ ถังขยะ</t>
  </si>
  <si>
    <t>เคมี และอื่นๆที่เข้าประเภทรายจ่ายนี้</t>
  </si>
  <si>
    <t>เพื่อจ่ายเป็นค่าจัดซื้อวัสดุก่อสร้าง เช่น ไม้ต่างๆ ปูนขาว ปูนซิเมนต์</t>
  </si>
  <si>
    <t>ทราย เหล็กเส้น ตะปู จอบ ท่อน้ำ และอื่นๆที่เข้าประเภทรายจ่ายนี้</t>
  </si>
  <si>
    <t xml:space="preserve">เพื่อจ่ายเป็นค่าวัสดุ อุปกรณ์ อะไหล่ต่างๆ ของยานพาหนะ เช่น </t>
  </si>
  <si>
    <t>รายจ่ายนี้</t>
  </si>
  <si>
    <t xml:space="preserve">เพื่อจ่ายเป็นค่าวัสดุน้ำมันเชื้อเพลิง และหล่อลื่น สำหรับรถยนต์ </t>
  </si>
  <si>
    <t>ส่วนกลาง รถบรรทุกขยะ รถยนต์ดับเพลิง รถยนต์บรรทุก รถจักรยานยนต์ เรือยนต์</t>
  </si>
  <si>
    <t>และเครื่องมือ เครื่องใช้ ที่ต้องใช้น้ำมัน เชื้อเพลิง ประกอบด้วย น้ำมัน เบนซิน</t>
  </si>
  <si>
    <t xml:space="preserve">แก๊สโซฮอล 95 น้ำมันเบนซิน แก๊สโซฮอล 91 น้ำมันดีเซล น้ำมันเครื่อง จาระบี </t>
  </si>
  <si>
    <t xml:space="preserve">และอื่นๆ ที่เข้าประเภทรายจ่ายนี้ </t>
  </si>
  <si>
    <t>เพื่อจ่ายเป็นค่าวัสดุการเกษตร เช่น สารเคมีป้องกัน และกำจัด</t>
  </si>
  <si>
    <t>ศัตรูพืช และสัตว์ อาหารสัตว์ พันธุ์พืช ปุ๋ย วัสดุเพาะชำ กระชัง และอื่นๆที่เข้า</t>
  </si>
  <si>
    <t xml:space="preserve">ประเภทรายจ่ายนี้ </t>
  </si>
  <si>
    <t>เพื่อจ่ายเป็นค่าวัสดุโฆษณา และเผยแพร่ประชาสัมพันธ์ กิจกรรม</t>
  </si>
  <si>
    <t>นโยบายของภาครัฐ เช่น ค่ากระดาษเขียน โปสเตอร์ พู่กัน และสี ภาพถ่าย</t>
  </si>
  <si>
    <t>ดาวเทียม และอื่นๆที่เข้าประเภทรายจ่ายนี้</t>
  </si>
  <si>
    <t xml:space="preserve">เพื่อจ่ายเป็นค่าวัสดุเครื่องแต่งกาย เช่น เครื่องแบบ เสื้อ กางเกง </t>
  </si>
  <si>
    <t>เพื่อจ่ายเป็นค่าวัสดุคอมพิวเตอร์ เช่น หมึกคอมพิวเตอร์ กระดาษ</t>
  </si>
  <si>
    <t>ต่อเนื่อง เมาส์ แป้นพิมพ์ แผ่นซีดี/ดีวีดีหรือจานบันทึกข้อมูล และอื่นๆที่เข้า</t>
  </si>
  <si>
    <t>ประเภทรายจ่ายนี้</t>
  </si>
  <si>
    <t>เพื่อจ่ายเป็นค่าจัดซื้อ วัสดุอื่นๆ เช่น มิเตอร์น้ำ-ไฟฟ้า หัววาว์ลเปิด-</t>
  </si>
  <si>
    <t>ปิดแก๊ส และอื่นๆที่ไม่เข้าลักษณะประเภทตามรูปแบบ และการจำแนกรายจ่าย</t>
  </si>
  <si>
    <t xml:space="preserve">เพื่อจ่ายเป็นค่าน้ำประปาสำหรับสำนักงานเทศบาล อาคารสถานที่ </t>
  </si>
  <si>
    <t>ที่อยู่ในความดูแลของเทศบาล และค่าน้ำท่อธารการประปาส่วนภูมิภาค</t>
  </si>
  <si>
    <t>เพื่อจ่ายเป็นค่าโทรศัพท์ ที่ใช้สำหรับภายในสำนักงานเทศบาล และ</t>
  </si>
  <si>
    <t xml:space="preserve">โทรศัพท์เคลื่อนที่สำหรับผู้บริหาร และหัวหน้าส่วนราชการ </t>
  </si>
  <si>
    <t xml:space="preserve">เพื่อจ่ายเป็นค่าไปรษณีย์ ค่าโทรเลข ค่าธนาณัติ ค่าซื้อดวงตรา </t>
  </si>
  <si>
    <t>ไปรษณีย์ยากร ค่าเช่าตู้ไปรษณีย์ และอื่นๆ ที่เข้าประเภทรายจ่ายนี้</t>
  </si>
  <si>
    <t>เพื่อจ่ายเป็นค่าใช้จ่ายเกี่ยวกับระบบอินเตอร์เน็ต ค่าต่อสัญญาณ/</t>
  </si>
  <si>
    <t>จดทะเบียน Domain name สำหรับเว็บไซต์เทศบาลตำบลพนางตุง และค่า</t>
  </si>
  <si>
    <t>สื่อสารอื่นๆรวมถึงค่าใช้จ่ายให้ได้ใช้บริการดังกล่าว ที่เข้าประเภทรายจ่ายนี้</t>
  </si>
  <si>
    <t>เพื่อจ่ายเป็นค่าบำรุงรักษา และปรับปรุงครุภัณฑ์ ของหน่วยงานให้</t>
  </si>
  <si>
    <t>อยู่ในสภาพที่ใช้งานได้ เช่น ครุภัณฑ์สำนักงาน ครุภัณฑ์ยานพาหนะและขนส่ง</t>
  </si>
  <si>
    <t>(รายจ่ายเพื่อซ่อมแซมบำรุงรักษาโครงสร้างของครุภัณฑ์ขนาดใหญ่ ซึ่งไม่รวมถึง</t>
  </si>
  <si>
    <t>ค่าซ่อมบำรุงตามปกติ หรือค่าซ่อมกลาง)</t>
  </si>
  <si>
    <t>รายจ่ายหมวดอื่นๆ</t>
  </si>
  <si>
    <t>เพื่อจ่ายเป็นค่าดำเนินงานตามโครงการจัดทำแผนชุมชน/แผนพัฒนา</t>
  </si>
  <si>
    <t xml:space="preserve"> </t>
  </si>
  <si>
    <t>เพื่อจ่ายเป็นค่าจ้างลูกจ้างประจำ พร้อมทั้งเงินปรับปรุงค่าจ้าง</t>
  </si>
  <si>
    <t>ลูกจ้างประจำปี ตามตำแหน่ง และอัตราที่ ก.ท.กำหนดโดยคำนวณตั้งจ่ายไว้ ไม่เกิน</t>
  </si>
  <si>
    <t>เพื่อจ่ายเป็นเงินประโยชน์ตอบแทนอื่น เป็นกรณีพิเศษ ให้แก่</t>
  </si>
  <si>
    <t>พนักงานเทศบาลลูกจ้างประจำ และพนักงานจ้าง ตั้งจ่ายจากเงินรายได้</t>
  </si>
  <si>
    <t>พนักงานส่วนท้องถิ่น</t>
  </si>
  <si>
    <t>เพื่อจ่ายเป็นเงินช่วยเหลือการศึกษาบุตร ให้แก่ พนักงานเทศบาล</t>
  </si>
  <si>
    <t>ลูกจ้างประจำ ผู้มีสิทธิเบิกได้ตามระเบียบฯ ตั้งจ่ายจากเงินรายได้</t>
  </si>
  <si>
    <t>เพื่อจ่ายเป็นค่าโฆษณาและเผยแพร่ทางวิทยุ โทรทัศน์ หนังสือพิมพ์</t>
  </si>
  <si>
    <t>สิ่งพิมพ์ แผ่นพับ ป้ายประกาศ ฯลฯ และค่าจ้างเหมาบริการ ค่าเช่าเครื่องถ่าย</t>
  </si>
  <si>
    <t>เอกสาร (ค่าจ้างเหมาให้ผู้รับจ้างทำการอย่างหนึ่งอย่างใด) เพื่อให้ผู้มีหน้าที่เสีย</t>
  </si>
  <si>
    <t xml:space="preserve">ภาษีมาชำระค่าภาษี และค่าธรรมเนียมต่อเทศบาลตามเวลาที่กำหนด </t>
  </si>
  <si>
    <t>พนักงานจ้าง ที่มีความจำเป็นต้องเดินทางไปราชการ หรือมีการโอนย้าย หรือ</t>
  </si>
  <si>
    <t xml:space="preserve">เข้ารับการอบรมสัมมนา หรือสอบคัดเลือก และมีสิทธิตามระเบียบที่ทางราชการ </t>
  </si>
  <si>
    <t>กำหนด</t>
  </si>
  <si>
    <t xml:space="preserve">เพื่อจ่ายเป็นค่าอบรม ค่าเบี้ยเลี้ยง ค่ายานพาหนะ ค่าเช่าที่พัก </t>
  </si>
  <si>
    <t>ระหว่างเดินทางในประเทศ และต่างประเทศ ให้แก่ พนักงานเทศบาล ลูกจ้าง และ</t>
  </si>
  <si>
    <t xml:space="preserve">เพื่อจ่ายเป็นค่าจัดซื้อวัสดุเชื้อเพลิง และหล่อลื่น เช่น น้ำมันเบนซิน </t>
  </si>
  <si>
    <t>น้ำมันเครื่อง และอื่นๆที่เข้าประเภทรายจ่ายนี้</t>
  </si>
  <si>
    <t>เพื่อจ่ายเป็นเงินช่วยเหลือเบี้ยยังชีพผู้ป่วยเอดส์ที่แพทย์ได้รับรอง</t>
  </si>
  <si>
    <t xml:space="preserve">และทำการวินิจฉัยแล้ว และมีความเป็นอยู่ยากจน หรือถูกทอดทิ้งขาดผู้อุปการะ </t>
  </si>
  <si>
    <t>ดูแลไม่สามารถประกอบอาชีพเลี้ยงตนเองได้ โดยผู้ป่วยเอดส์ที่มีสิทธิจะได้รับเบี้ย</t>
  </si>
  <si>
    <t xml:space="preserve">ยังชีพคนละ 500 บาทต่อเดือน โดยให้ถือปฏิบัติตามระเบียบกระทรวงมหาดไทย </t>
  </si>
  <si>
    <t>ว่าด้วยการจ่ายเงินสงเคราะห์เพื่อการยังชีพขององค์กรปกครองส่วนท้องถิ่น</t>
  </si>
  <si>
    <t>ตั้งจ่ายไว้เพื่อกรณีฉุกเฉิน ที่มีสาธารณภัยเกิดขึ้น หรือบรรเทา</t>
  </si>
  <si>
    <t xml:space="preserve">เพื่อจ่ายเป็นค่าบำรุงสมาคมสันนิบาตเทศบาลแห่งประเทศไทย </t>
  </si>
  <si>
    <t>โดยตั้งจ่าย ตามหนังสือกระทรวงมหาดไทย ด่วนมากที่ มท 0213.4/ว 2787</t>
  </si>
  <si>
    <t>ไม่น้อยกว่าร้อยละ 50 ของค่าบริการสาธารณสุขที่ได้รับจากสำนักงานกองทุน</t>
  </si>
  <si>
    <t>เพื่อจ่ายเป็นเงินสมทบกองทุนหลักประกันสุขภาพ โดยตั้งจ่ายไว้</t>
  </si>
  <si>
    <t>ที่ สปสช.5.33/ว 0190 เรื่อง การตั้งงบประมาณสมทบกองทุนหลักประกันสุขภาพ</t>
  </si>
  <si>
    <t>ปฏิบัติตามหนังสือกรมส่งเสริมการปกครองท้องถิ่น ที่ มท 0808.5/ว 896</t>
  </si>
  <si>
    <t>ลงวันที่ 29 มีนาคม 2556 ตั้งจ่ายจากเงินรายได้</t>
  </si>
  <si>
    <t>ของค่าตอบแทนพนักงานจ้าง โดยให้ถือปฏิบัติตามหนังสือสำนักงาน ก.จ.ก.ท.</t>
  </si>
  <si>
    <t xml:space="preserve">โดยตั้งจ่ายจากเงินรายได้ ประเภทค่าปรับผู้กระทำผิดกฎหมายจราจรทางบก </t>
  </si>
  <si>
    <t xml:space="preserve">และเงินรายได้ของเทศบาล เพื่อจ่ายเป็นค่าทาสี ตีเส้นจราจร แผงกั้นจัดทำป้าย </t>
  </si>
  <si>
    <t>เพื่อจ่ายเป็นเงินสมทบ กองทุนบำเหน็จบำนาญข้าราชการส่วน</t>
  </si>
  <si>
    <t>เพื่อจ่ายเป็นเงินเดือน นายกเทศมนตรี จำนวน 27,600.-บาท</t>
  </si>
  <si>
    <t>ต่อเดือน 1 อัตรา และรองนายกเทศมนตรี จำนวน 15,180.-บาท ต่อเดือน 2</t>
  </si>
  <si>
    <t>อัตรา ตามบัญชีอัตราเงินเดือน และค่าตอบแทนแนบท้าย ระเบียบกระทรวง</t>
  </si>
  <si>
    <t>มหาดไทย ว่าด้วยเงินเดือน เงินค่าตอบแทน และประโยชน์ตอบแทนอย่างอื่นของ</t>
  </si>
  <si>
    <t>เพื่อจ่ายเป็นเงินค่าตอบแทน รายเดือนเลขานุการนายกเทศมนตรี</t>
  </si>
  <si>
    <t>จำนวน 9,660.- บาท ต่อเดือน 1 อัตรา และที่ปรึกษานายกเทศมนตรี จำนวน</t>
  </si>
  <si>
    <t>6,900.- บาท ต่อเดือน 1 อัตรา ตามบัญชีอัตราเงินเดือน และค่าตอบแทน แนบ</t>
  </si>
  <si>
    <t>ท้ายระเบียบกระทรวงมหาดไทย ว่าด้วยเงินเดือน เงินค่าตอบแทนและประโยชน์</t>
  </si>
  <si>
    <t>ตอบแทนอย่างอื่นของนายกเทศมนตรี รองนายกเทศมนตรี สมาชิกสภาเทศบาลฯ</t>
  </si>
  <si>
    <t>พ.ศ.2554 (ข้อ 8)</t>
  </si>
  <si>
    <t>เพื่อจ่ายเป็นเงินค่าตอบแทนประธานสภา จำนวน 15,180.-บาท</t>
  </si>
  <si>
    <t>ต่อเดือน 1 อัตรา รองประธานสภา จำนวน 12,420.- บาท ต่อเดือน 1 อัตรา</t>
  </si>
  <si>
    <t>เพื่อจ่ายเป็นเงินเดือนพนักงานเทศบาล พร้อมทั้งเงินปรับปรุงเงิน</t>
  </si>
  <si>
    <t>เพื่อจ่ายเป็นค่าตอบแทน ให้กับผู้ปฏิบัติราชการอันเป็นประโยชน์</t>
  </si>
  <si>
    <t>แก่เทศบาลตามระเบียบ และหนังสือสั่งการ เช่น คณะกรรมการเปิดซองสอบราคา</t>
  </si>
  <si>
    <t>/ประกวดราคา คณะกรรมการตรวจงานจ้าง ตามโครงการต่างๆ ค่าตอบแทน กรณี</t>
  </si>
  <si>
    <t>ขอใช้บริการของส่วนราชการอื่น เช่น บริการรถสุขา ค่าเบี้ยเลี้ยง ฯลฯ</t>
  </si>
  <si>
    <t>พนักงานเทศบาล ลูกจ้างประจำ และพนักงานจ้าง ที่ได้รับคำสั่งให้ปฏิบัติงาน</t>
  </si>
  <si>
    <t>เพื่อจ่ายเป็นค่าตอบแทนการปฏิบัติงาน นอกเวลาราชการ ให้แก่</t>
  </si>
  <si>
    <t>เวลาราชการเป็นครั้งคราว</t>
  </si>
  <si>
    <t>พนักงานเทศบาล ลูกจ้างประจำ และพนักงานจ้าง ที่ได้รับคำสั่งให้ปฏิบัติงานนอก</t>
  </si>
  <si>
    <t>ระเบียบฯ ตั้งจ่ายจากเงินรายได้</t>
  </si>
  <si>
    <t>เพื่อจ่ายเป็นค่าเช่าบ้านให้กับพนักงานเทศบาล ที่มีสิทธิเบิกได้ตาม</t>
  </si>
  <si>
    <t>เทศบาล ลูกจ้างประจำ ผู้มีสิทธิเบิกได้ตามระเบียบฯ ตั้งจ่ายจากเงินรายได้</t>
  </si>
  <si>
    <t>เพื่อจ่ายเป็นเงินช่วยเหลือการศึกษาบุตร ให้แก่ ผู้บริหาร พนักงาน</t>
  </si>
  <si>
    <t>เพื่อจ่ายเป็นค่าจ้างเหมาบริการให้ผู้รับจ้างทำการอย่างใด อย่าง</t>
  </si>
  <si>
    <t>หนึ่งเช่น ค่าจ้างเหมาจัดทำป้ายประชาสัมพันธ์ ค่าจ้างเหมา ฝังกลบขยะ ค่ารับ</t>
  </si>
  <si>
    <t>วารสารสิ่งพิมพ์ ค่าเย็บหนังสือ เข้าปกหนังสือ ค่าธรรมเนียมลิขสิทธิ์ ค่าธรรมเนียม</t>
  </si>
  <si>
    <t>ประชุมสภาท้องถิ่น หรือคณะกรรมการ หรือคณะอนุกรรมการที่ได้รับแต่งตั้งตาม</t>
  </si>
  <si>
    <t>กฏหมาย หรือตามระเบียบ หรือหนังสือสั่งการของกระทรวงมหาดไทย หรือการ</t>
  </si>
  <si>
    <t>องค์กรปกครองส่วนท้องถิ่นกับรัฐวิสาหกิจ หรือเอกชน</t>
  </si>
  <si>
    <t>ประชุมระหว่างองค์กรปกครองส่วนท้องถิ่น กับองค์กรปกครองส่วนท้องถิ่น หรือ</t>
  </si>
  <si>
    <t>งานรัฐพิธี ต่างๆ เช่น วันปิยะมหาราช และวันสำคัญ อื่นๆค่าพานพุ่ม ค่าพวงมาลา</t>
  </si>
  <si>
    <t xml:space="preserve">เพื่อจ่ายเป็นเงินค่าตอบแทน ให้แก่พนักงานจ้างตามอัตราที่กำหนด </t>
  </si>
  <si>
    <t>โดยคำนวณตั้งจ่ายไว้ไม่เกิน 12 เดือน ตามประกาศ (ก.ท.จ.พัทลุง) เรื่องหลักเกณฑ์</t>
  </si>
  <si>
    <t xml:space="preserve">เพื่อจ่ายเป็นค่าใช้จ่ายในการจัดทำโครงการแผนที่ภาษี และ </t>
  </si>
  <si>
    <t>เพื่อจ่ายเป็นค่าดำเนินงานตามโครงการป้องกันและลดอุบัติเหตุ</t>
  </si>
  <si>
    <t>พนักงานเทศบาล และพนักงานจ้าง ตั้งจ่ายจากเงินรายได้</t>
  </si>
  <si>
    <t>เป็นครั้งคราว</t>
  </si>
  <si>
    <t>พนักงานเทศบาล  และพนักงานจ้าง ที่ได้รับคำสั่งให้ปฏิบัติงานนอกเวลาราชการ</t>
  </si>
  <si>
    <t>เพื่อจ่ายเป็นค่าจ้างเหมาบริการ ทำอย่างใด อย่างหนึ่ง เช่น ค่า</t>
  </si>
  <si>
    <t>โฆษณาเผยแพร่ ค่าธรรมเนียมต่างๆ ค่าเย็บเล่ม เข้าปกหนังสือ ค่าจ้างเหมาจัดทำ</t>
  </si>
  <si>
    <t>เอกสาร หนังสือ คู่มือต่างๆค่าจ้างเหมากำจัดปลวก และแมลง รวมทั้งค่าจ้างเหมา</t>
  </si>
  <si>
    <t>บุคคลภายนอก เป็นค่าใช้จ่ายที่เทศบาลไม่สามารถดำเนินการเองได้ และเข้า</t>
  </si>
  <si>
    <t>สำรวจรังวัด ค่าตอบแทน ค่าธรรมเนียม ค่าอากรแสตมป์ รวมถึงค่าใช้จ่ายอื่นๆ</t>
  </si>
  <si>
    <t>เพื่อจ่ายเป็นค่าวัสดุการเกษตร เช่น ปุ๋ย พันธุ์พืช วัสดุเพาะชำ</t>
  </si>
  <si>
    <t>อุปกรณ์ในการขยายพันธุ์ และอื่นๆที่เข้าประเภทรายจ่ายนี้</t>
  </si>
  <si>
    <t>เพื่อจ่ายเป็นค่าวัสดุกีฬา เช่น ลูกฟุตบอล ตะกร้อ นวม นาฬิกา จับ</t>
  </si>
  <si>
    <t>เวลา นกหวีด เสาตาข่ายกีฬา และอื่นๆที่เข้าประเภทรายจ่ายนี้</t>
  </si>
  <si>
    <t>เพื่อจ่ายเป็นค่ากระแสไฟฟ้า ของศูนย์พัฒนาเด็กเล็ก และศูนย์</t>
  </si>
  <si>
    <t>อบรมเด็กก่อนเกณฑ์</t>
  </si>
  <si>
    <t>เพื่อจ่ายเป็นค่าน้ำประปาของศูนย์พัฒนาเด็กเล็ก และศูนย์อบรม</t>
  </si>
  <si>
    <t xml:space="preserve">เด็กก่อนเกณฑ์ </t>
  </si>
  <si>
    <t xml:space="preserve">เงินอุดหนุนส่วนราชการ </t>
  </si>
  <si>
    <t>เพื่อจ่ายเป็นค่าดำเนินงานตามโครงการป้องกันควบคุมโรคพิษสุนัข</t>
  </si>
  <si>
    <t>โครงการบริการการแพทย์ฉุกเฉิน</t>
  </si>
  <si>
    <t xml:space="preserve">เพื่อจ่ายเป็นค่าดำเนินงาน ตามโครงการบริการการแพทย์ฉุกเฉิน </t>
  </si>
  <si>
    <t>เช่น ค่าวัสดุ อุปกรณ์ ค่าตอบแทนการปฏิบัติงาน ในการบริการการแพทย์ฉุกเฉิน</t>
  </si>
  <si>
    <t>ของเจ้าหน้าที่หน่วยกู้ชีพ ค่าลงทะเบียนฝึกอบรมเพิ่มประสิทธิภาพการปฏิบัติหน้าที่</t>
  </si>
  <si>
    <t>โครงการป้องกันควบคุมโรคพิษสุนัขบ้า</t>
  </si>
  <si>
    <t>โครงการจัดทำแผนชุมชน/แผนพัฒนาท้องถิ่น</t>
  </si>
  <si>
    <t>อุดหนุนเหล่ากาชาดจังหวัดพัทลุง</t>
  </si>
  <si>
    <t>ผู้มีสิทธิเบิกได้ตามระเบียบฯ ตั้งจ่ายจากเงินรายได้</t>
  </si>
  <si>
    <t>ถ่ายแบบพิมพ์เขียว ค่าจ้างเหมาเครื่องจักรกล ค่าธรรมเนียมต่างๆ ค่าจ้างเหมา</t>
  </si>
  <si>
    <t>กระดาษแฟ้ม ปากกา ดินสอ เก้าอี้ทำงาน โทรศัพท์ ตู้อเนกประสงค์ และอื่นๆ ที่เข้า</t>
  </si>
  <si>
    <t>ทราย เหล็กเส้น ตะปู จอบ ท่อน้ำอุปกรณ์ประปา และ อื่นๆที่เข้าประเภท</t>
  </si>
  <si>
    <t>เพื่อจ่ายเป็นค่าวัสดุ อุปกรณ์อะไหล่ต่างๆ ของยานพาหนะ เช่น ยาง</t>
  </si>
  <si>
    <t>นอก ยางใน อะไหล่รถจักรยานยนต์ แบตเตอรี่ หัวเทียนและอื่นๆ ที่เข้า</t>
  </si>
  <si>
    <t xml:space="preserve">รายจ่ายนี้ </t>
  </si>
  <si>
    <t>ต่อเนื่อง เมาส์ แป้นพิมพ์ แผ่นซีดี/ดีวีดีหรือจานบันทึกข้อมูล และอื่นๆที่เข้าประเภท</t>
  </si>
  <si>
    <t>ตลับเมตร และอื่นๆที่เข้าประเภทรายจ่ายนี้</t>
  </si>
  <si>
    <t>โครงการรวมพลคนรักษ์เล เพื่อชุมชนสะอาด บ้านเรือนน่าอยู่</t>
  </si>
  <si>
    <t>เพื่อจ่ายเป็นค่าดำเนินงานตามโครงการ รวมพลคนรักษ์เล เพื่อ</t>
  </si>
  <si>
    <t>และสิ่งปฏิกูล ค่าอาหาร ค่าอาหารว่างและเครื่องดื่ม ค่าป้ายโครงการ และค่าใช้</t>
  </si>
  <si>
    <t>ปัญหาการว่างงาน และส่งเสริมการประกอบอาชีพของประชาชน เช่น ค่าสมนาคุณ</t>
  </si>
  <si>
    <t>เพื่อจ่ายเป็นค่าดำเนินงานตามโครงการ ฝึกอบรมกลุ่มอาชีพ แก้</t>
  </si>
  <si>
    <t>เพื่อจ่ายเป็นค่าดำเนินงาน ตามโครงการแข่งขันกีฬาต้านยาเสพติด</t>
  </si>
  <si>
    <t xml:space="preserve">เช่น ค่าอุปกรณ์กีฬา ค่าถ้วยรางวัล ค่าเหรียญรางวัล ค่าวัสดุ อุปกรณ์ ค่าอาหาร </t>
  </si>
  <si>
    <t xml:space="preserve">ค่าอาหารและเครื่องดื่ม ค่าเวชภัณฑ์ ค่าตอบแทนกรรมการตัดสินกีฬา และ </t>
  </si>
  <si>
    <t xml:space="preserve">เพื่อจ่ายเป็นค่าดำเนินงาน ตามโครงการจัดงานประเพณีชักพระ </t>
  </si>
  <si>
    <t>เพื่อจ่ายเป็นค่าดำเนินงาน ตามโครงการจัดงานประเพณีวันลอย</t>
  </si>
  <si>
    <t xml:space="preserve">เพื่อจ่ายเป็นค่าดำเนินงาน ตามโครงการจัดงานเทศกาล ล่องเรือ </t>
  </si>
  <si>
    <t>เทศบาลตำบลพนางตุง</t>
  </si>
  <si>
    <t>รายงานรายละเอียดประมาณการรายจ่ายงบประมาณรายจ่ายทั่วไป</t>
  </si>
  <si>
    <t>อำเภอควนขนุน  จังหวัดพัทลุง</t>
  </si>
  <si>
    <t>เพื่อจ่ายเป็นเงินเพิ่มพิเศษสำหรับการสู้รบ (พ.ส.ร.) ให้กับพนักงาน</t>
  </si>
  <si>
    <t>เทศบาลที่มีสิทธิได้รับ จำนวน 1 อัตรา ตั้งจ่ายจากเงินรายได้</t>
  </si>
  <si>
    <t>เพื่อจ่ายเป็นค่าวัสดุวิทยาศาสตร์หรือการแพทย์ เช่น จัดซื้อน้ำยา</t>
  </si>
  <si>
    <t>เคมี เคมีภัณฑ์ ถุงมือ ผ้าพันแผล เพื่อใช้ในกิจการต่างๆ เช่น ตรวจสารเสพติด</t>
  </si>
  <si>
    <t xml:space="preserve">และอื่นๆที่เข้าประเภทรายจ่ายนี้ </t>
  </si>
  <si>
    <t>เงินประโยชน์ตอบแทนอื่นเป็นกรณีพิเศษแก่ข้าราชการ และ</t>
  </si>
  <si>
    <t>ค่าตอบแทนผู้ปฏิบัติราชการอันเป็นประโยชน์แก่เทศบาล</t>
  </si>
  <si>
    <t xml:space="preserve">ตำแหน่งประธานสภาเทศบาลฯ พ.ศ. 2554 (ข้อ 8)  </t>
  </si>
  <si>
    <t>ตอบแทนอย่างอื่น ของนายกเทศมนตรี รองนายกเทศมนตรี สมาชิกสภาที่ดำรง</t>
  </si>
  <si>
    <t>ค่าใช้จ่ายในการจัดจราจร</t>
  </si>
  <si>
    <t>เงินสมทบกองทุนหลักประกันสุขภาพ</t>
  </si>
  <si>
    <t>ค่ารับรอง</t>
  </si>
  <si>
    <t>ค่าเลี้ยงรับรอง</t>
  </si>
  <si>
    <t>ค่าใช้จ่ายในพิธีทางศาสนา/รัฐพิธีต่างๆ</t>
  </si>
  <si>
    <t>โครงการแผนที่ภาษีและทะเบียนทรัพย์สิน</t>
  </si>
  <si>
    <t>โครงการป้องกันและลดอุบัติเหตุทางถนน</t>
  </si>
  <si>
    <t>โครงการสนับสนุนค่าใช้จ่ายในการบริหารสถานศึกษา</t>
  </si>
  <si>
    <t>โครงการฝึกอบรมกลุ่มอาชีพ</t>
  </si>
  <si>
    <t>โครงการแข่งขันกีฬาต้านยาเสพติด</t>
  </si>
  <si>
    <t>โครงการจัดงานประเพณีชักพระ</t>
  </si>
  <si>
    <t>โครงการจัดงานประเพณีวันลอยกระทง</t>
  </si>
  <si>
    <t>โครงการจัดงานเทศกาลล่องเรือ แลนก ทะเลน้อย</t>
  </si>
  <si>
    <t>จัดทำเอกสาร หนังสือ คู่มือต่างๆค่าจ้างเหมาเป่าล้างบ่อบาดาล รวมทั้งค่าจ้างเหมา</t>
  </si>
  <si>
    <t>นายกเทศมนตรี รองนายกเทศมนตรี สมาชิกสภาเทศบาลฯ พ.ศ. 2554 (ข้อ 8)</t>
  </si>
  <si>
    <t>เดือนประจำปี ตามตำแหน่ง และอัตรา ตามนัยประกาศ ก.ท. เรื่องมาตรฐานกลาง</t>
  </si>
  <si>
    <t>ประจำปีงบประมาณ พ.ศ.2559</t>
  </si>
  <si>
    <t>ผ้าหมวก รองเท้า เข็มขัด หมวก ผ้าผูกคอ และอื่นๆที่เข้าประเภทรายจ่ายนี้</t>
  </si>
  <si>
    <t xml:space="preserve">เงินเพิ่มพิเศษสำหรับการสู้รบ (พ.ส.ร.) </t>
  </si>
  <si>
    <t>เงินเพิ่มสำหรับตำแหน่งที่มีเหตุพิเศษ ตำแหน่ง นิติกร (พ.ต.ก)</t>
  </si>
  <si>
    <t xml:space="preserve">เพื่อจ่ายเป็นเงินเพิ่มสำหรับตำแหน่งที่มีเหตุพิเศษ ตำแหน่ง นิติกร </t>
  </si>
  <si>
    <t>อาคารต่างๆ</t>
  </si>
  <si>
    <t>เพื่อจ่ายเป็นค่ากระแสไฟฟ้า สำหรับประปาหมู่บ้านที่อยู่ในความ</t>
  </si>
  <si>
    <t>ดูแลของเทศบาล</t>
  </si>
  <si>
    <t>โครงการส่งนักกีฬาเข้าร่วมการแข่งขันในนามของเทศบาล</t>
  </si>
  <si>
    <t>โครงการเดินพาน แลชุมชน คนเลน้อย</t>
  </si>
  <si>
    <t xml:space="preserve">เพื่อจ่ายเป็นค่าดำเนินงาน ตามโครงการเดินพาน แลชุมชน </t>
  </si>
  <si>
    <t>แผนงานบริหารทั่วไป</t>
  </si>
  <si>
    <t>แผนงานสาธารณสุข</t>
  </si>
  <si>
    <t>แผนงานสร้างความเข้มแข็งชุมชน</t>
  </si>
  <si>
    <t>แผนงานการศาสนาวัฒนธรรมฯ</t>
  </si>
  <si>
    <t>ประมาณการรายรับ</t>
  </si>
  <si>
    <t>คงเหลืองบลงทุน</t>
  </si>
  <si>
    <t xml:space="preserve">เพื่อจ่ายเป็นค่าจัดซื้อวัสดุสำรวจเช่น บันไดอลูมิเนียม เทปวัดระยะ </t>
  </si>
  <si>
    <t xml:space="preserve">เพื่อจ่ายเป็นเงินสมทบ กองทุนประกันสังคมในอัตราร้อยละ 5 </t>
  </si>
  <si>
    <t>ตั้งจ่ายจากเงินรายได้</t>
  </si>
  <si>
    <t>12 เดือน จำนวน 1 อัตรา ตั้งจ่ายจากเงินรายได้</t>
  </si>
  <si>
    <t>และเงื่อนไขเกี่ยวกับพนักงานจ้าง (ฉบับที่ 3) จำนวน 2 อัตรา ตั้งจ่ายจากเงินรายได้</t>
  </si>
  <si>
    <t>ลูกจ้าง และพนักงานจ้างขององค์กรปกครองส่วนท้องถิ่น ได้รับเงินเพิ่มการครองชีพ</t>
  </si>
  <si>
    <t>ตามประกาศ ก.จ..ก.ท.,ก.อบต. เรื่องกำหนดมาตรฐานทั่วไปเกี่ยวกับหลักเกณฑ์การ</t>
  </si>
  <si>
    <t>ได้รับเงินเพิ่มการครองชีพชั่วคราว (ฉบับที่ 2) ลงวันที่ 18 มิถุนายน 2558</t>
  </si>
  <si>
    <t>เพื่อจ่ายเป็นเงินเพิ่มการครองชีพชั่วคราว ให้แก่พนักงานจ้าง</t>
  </si>
  <si>
    <t>ตามอัตราที่กำหนด โดยคำนวณตั้งจ่ายไว้ไม่เกิน 12 เดือน ตามประกาศ ก.จ.,ก.ท.,</t>
  </si>
  <si>
    <t xml:space="preserve">ก.อบต.เรื่อง กำหนดมาตรฐานทั่วไป เกี่ยวกับหลักเกณฑ์การให้พนักงานส่วนท้องถิ่น </t>
  </si>
  <si>
    <t>ก.อบต. เรื่องกำหนดมาตรฐานทั่วไปเกี่ยวกับหลักเกณฑ์การให้พนักงานส่วนท้องถิ่น</t>
  </si>
  <si>
    <t>ตามอัตราที่กำหนด โดยคำณวนตั้งจ่ายไว้ไม่เกิน 12 เดือน ตามประกาศ ก.จ.,ก.ท.</t>
  </si>
  <si>
    <t>ตามอัตราที่กำหนด โดยคำนวณตั้งจ่ายไว้ไม่เกิน 12 เดือน ตามประกาศ ก.จ.,ก.ท.</t>
  </si>
  <si>
    <t>ชั่วคราว (ฉบับที่ 2) ลงวันที่ 18 มิถุนายน 2558 จำนวน 3 อัตรา</t>
  </si>
  <si>
    <t>ค่าก่อสร้างสิ่งสาธารณูปโภค</t>
  </si>
  <si>
    <t>จำนวน 2 อัตรา ตั้งจ่ายจากเงินรายได้</t>
  </si>
  <si>
    <t>ให้พนักงานส่วนท้องถิ่น ลูกจ้าง และพนักงานจ้างขององค์กรปกครองส่วนท้องถิ่น</t>
  </si>
  <si>
    <t>งานป้องกันภัยฝ่ายพลเรือนและระงับอัคคีภัย</t>
  </si>
  <si>
    <t xml:space="preserve">ลงวันที่ 18 พฤศจิกายน 2542 โดยตั้งไว้เป็นรายปี อัตราร้อยละเศษหนึ่งส่วนหก </t>
  </si>
  <si>
    <t>ของรายรับจริงในปีที่ล่วงมาแล้ว (ไม่รวมเงินกู้ เงินจ่ายขาดเงินสะสม และเงินอุดหนุน</t>
  </si>
  <si>
    <t>เพื่อจ่ายเป็นเงินบำเหน็จลูกจ้างประจำ จำนวน 1 อัตรา โดยถือ</t>
  </si>
  <si>
    <t>(พ.ต.ก) จำนวน 1 อัตรา ตั้งจ่ายจากเงินรายได้</t>
  </si>
  <si>
    <t>งานกิจการประปา</t>
  </si>
  <si>
    <t>ค่าก่อสร้างระบบประปา</t>
  </si>
  <si>
    <t>เพื่อจ่ายเป็นค่าก่อสร้างระบบประปา แบบหอถังเหล็กเก็บน้ำ</t>
  </si>
  <si>
    <t>20 ลบ.ม. ชนิดมีเสาเข็ม หมู่ที่ 5 รายละเอียดปรากฎตามรูปแบบรายการของ</t>
  </si>
  <si>
    <t>ค่าใช้จ่ายในการเดินทางไปราชการ</t>
  </si>
  <si>
    <t xml:space="preserve">เพื่อจ่ายอุดหนุนเป็นค่าดำเนินภารกิจของเหล่ากาชาดจังหวัดพัทลุง </t>
  </si>
  <si>
    <t xml:space="preserve">ในการช่วยเหลือประชาชนที่ได้รับความเดือดร้อน ทั้งด้านการบรรเทาสาธารณภัย </t>
  </si>
  <si>
    <t>การสังคมสงเคราะห์ การพัฒนาคุณภาพชีวิต เด็ก สตรี คนชรา และผู้ด้อยโอกาส</t>
  </si>
  <si>
    <t>(1) อุดหนุนโรงเรียนบ้านธรรมเถียร</t>
  </si>
  <si>
    <t>เพื่อจ่ายเป็นค่าอาหารกลางวัน ให้กับนักเรียนโรงเรียนบ้าน</t>
  </si>
  <si>
    <t>(2) อุดหนุนโรงเรียนบ้านท่าช้าง</t>
  </si>
  <si>
    <t>(3) อุดหนุนโรงเรียนวัดไทรงาม</t>
  </si>
  <si>
    <t>เพื่อจ่ายเป็นค่าอาหารกลางวัน ให้กับนักเรียนโรงเรียนบ้านท่าช้าง</t>
  </si>
  <si>
    <t>เพื่อจ่ายเป็นค่าอาหารกลางวัน ให้กับนักเรียนโรงเรียนวัดไทรงาม</t>
  </si>
  <si>
    <t>(4) อุดหนุนโรงเรียนบ้านชายคลอง</t>
  </si>
  <si>
    <t>(5) อุดหนุนโรงเรียนบ้านควนพนางตุง</t>
  </si>
  <si>
    <t>(1) ค่าอาหารเสริม (นม) ศูนย์พัฒนาเด็กเล็กบ้านท่าช้าง</t>
  </si>
  <si>
    <t>(2) ค่าอาหารเสริม (นม) ศูนย์พัฒนาเด็กเล็กบ้านในยาง</t>
  </si>
  <si>
    <t>(3) ค่าอาหารเสริม (นม) ศูนย์อบรมเด็กก่อนเกณฑ์วัดธรรม</t>
  </si>
  <si>
    <t>สามัคคี</t>
  </si>
  <si>
    <t>(4) ค่าอาหารเสริม (นม) โรงเรียนบ้านธรรมเถียร</t>
  </si>
  <si>
    <t>เพื่อจ่ายเป็นค่าอาหารเสริม (นม) ให้กับเด็กนักเรียนโรงเรียนบ้าน</t>
  </si>
  <si>
    <t>เพื่อจ่ายเป็นค่าอาหารเสริม (นม) ให้กับเด็กปฐมวัยศูนย์อบรมเด็ก</t>
  </si>
  <si>
    <t>เพื่อจ่ายเป็นค่าอาหารเสริม (นม) ให้กับเด็กปฐมวัยศูนย์พัฒนา</t>
  </si>
  <si>
    <t>(5) ค่าอาหารเสริม (นม) โรงเรียนบ้านท่าช้าง</t>
  </si>
  <si>
    <t>(6) ค่าอาหารเสริม (นม) โรงเรียนวัดไทรงาม</t>
  </si>
  <si>
    <t>เพื่อจ่ายเป็นค่าอาหารเสริม (นม) ให้กับเด็กนักเรียนโรงเรียนวัด</t>
  </si>
  <si>
    <t>(7) ค่าอาหารเสริม (นม) โรงเรียนบ้านชายคลอง</t>
  </si>
  <si>
    <t>(8) ค่าอาหารเสริม (นม) โรงเรียนบ้านควนพนางตุง</t>
  </si>
  <si>
    <t>ประจำปีงบประมาณ พ.ศ.2560</t>
  </si>
  <si>
    <t>เพื่อจ่ายเป็นเงินประจำตำแหน่งให้แก่ปลัดเทศบาล ระดับกลาง</t>
  </si>
  <si>
    <t>จำนวน 7,000.- บาท ต่อเดือน 1 อัตรา หัวหน้าสำนักปลัดเทศบาล ระดับต้น</t>
  </si>
  <si>
    <t>จำนวน 3,500.- บาท ต่อเดือน 1 อัตรา หัวหน้าฝ่ายอำนวยการ ระดับต้น</t>
  </si>
  <si>
    <t>จำนวน 1,500.- บาท ต่อเดือน 1 อัตรา หัวหน้าฝ่ายปกครอง ระดับต้น จำนวน</t>
  </si>
  <si>
    <t>1,500.- บาท ต่อเดือน 1 อัตรา ตามประกาศคณะกรรมการกลางพนักงานเทศบาล</t>
  </si>
  <si>
    <t>เรื่อง มาตรฐานทั่วไปเกี่ยวกับอัตราเงินเดือน วิธีการจ่ายเงินเดือนและประโยชน์</t>
  </si>
  <si>
    <t>และเงื่อนไขเกี่ยวกับพนักงานจ้าง (ฉบับที่ 3) จำนวน 24 อัตรา ตั้งจ่ายจากเงินรายได้</t>
  </si>
  <si>
    <t xml:space="preserve">ชั่วคราว (ฉบับที่ 2) ลงวันที่ 18 มิถุนายน 2558 จำนวน 22 อัตรา </t>
  </si>
  <si>
    <t>เพื่อจ่ายเป็นเงินค่าตอบแทนรายเดือนปลัดเทศบาล ระดับกลาง</t>
  </si>
  <si>
    <t>จำนวน 7,000.- บาท ต่อเดือน 1 อัตรา ตามประกาศคณะกรรมการกลางพนักงาน</t>
  </si>
  <si>
    <t>เทศบาล เรื่อง มาตรฐานทั่วไปเกี่ยวกับอัตราเงินเดือน วิธีการจ่ายเงินเดือนและ</t>
  </si>
  <si>
    <t>ประโยชน์ตอบแทนอื่น (ฉบับที่ 7) ลงวันที่ 7 มีนาคม 2559 ตั้งจ่ายจากเงินรายได้</t>
  </si>
  <si>
    <t>ระเบียบฯ จำนวน 6 ราย ตั้งจ่ายจากเงินรายได้</t>
  </si>
  <si>
    <t>กับการตรวจสอบที่สาธารณะ เพื่อสาธารณประโยชน์ จ่ายเป็นค่าใช้จ่ายในการ</t>
  </si>
  <si>
    <t>ที่จำเป็นซึ่งอยู่ในประเภทรายจ่ายนี้</t>
  </si>
  <si>
    <t>ครุภัณฑ์สำนักงาน</t>
  </si>
  <si>
    <t>ครุภัณฑ์งานบ้านงานครัว</t>
  </si>
  <si>
    <t>(สำนักปลัดเทศบาล)</t>
  </si>
  <si>
    <t>เพื่อจ่ายเป็นค่าดำเนินงาน ตามโครงการพัฒนาศักยภาพการดำเนิน</t>
  </si>
  <si>
    <t>ค่าเบี้ยประชุมของคณะกรรมการศูนย์ ค่าจัดทำสื่อประชาสัมพันธ์ ค่าอาหารว่าง</t>
  </si>
  <si>
    <t>เพื่อจ่ายเป็นเงินประจำตำแหน่งให้แก่ ผู้อำนวยการกองการศึกษา</t>
  </si>
  <si>
    <t xml:space="preserve">ระดับต้น จำนวน 3,500.- บาท ต่อเดือน 1 อัตรา หัวหน้าฝ่ายบริหารการศึกษา </t>
  </si>
  <si>
    <t xml:space="preserve">ระดับต้น จำนวน 1,500.- บาท ต่อเดือน 1 อัตรา หัวหน้าฝ่ายส่งเสริมการศึกษา </t>
  </si>
  <si>
    <t>ศาสนา และวัฒนธรรม ระดับต้น จำนวน 1,500.- บาท ต่อเดือน 1 อัตรา ตาม</t>
  </si>
  <si>
    <t>ประกาศคณะกรรมการกลางพนักงานเทศบาล เรื่อง มาตรฐานทั่วไปเกี่ยวกับอัตรา</t>
  </si>
  <si>
    <t xml:space="preserve">เงินเดือน วิธีการจ่ายเงินเดือนและประโยชน์ตอบแทนอื่น (ฉบับที่ 7) ลงวันที่ 7 </t>
  </si>
  <si>
    <t>รถยนต์ขององค์กรปกครองส่วนท้องถิ่น</t>
  </si>
  <si>
    <t>เพื่อจ่ายเป็นค่าจัดซื้อพัดลมติดฝาผนังชนิดส่าย ขนาดเส้นผ่าศูนย์</t>
  </si>
  <si>
    <t>มีนาคม 2559 ตั้งจ่ายจากเงินรายได้</t>
  </si>
  <si>
    <t>ตอบแทนอื่น (ฉบับที่ 7) ลงวันที่ 7 มีนาคม 2559 ตั้งจ่ายจากเงินรายได้</t>
  </si>
  <si>
    <t>เพื่อจ่ายเป็นเงินประจำตำแหน่งให้แก่ ผู้อำนวยการกองช่าง</t>
  </si>
  <si>
    <t>ระดับต้น จำนวน 3,500.- บาท ต่อเดือน 1 อัตรา หัวหน้าฝ่ายการโยธา</t>
  </si>
  <si>
    <t>ระดับต้น จำนวน 1,500.- บาท ต่อเดือน 1 อัตรา หัวหน้าฝ่ายแบบแผนและ</t>
  </si>
  <si>
    <t>คณะกรรมการกลางพนักงานเทศบาล เรื่อง มาตรฐานทั่วไปเกี่ยวกับอัตรา</t>
  </si>
  <si>
    <t>ก่อสร้าง ระดับต้น จำนวน 1,500.- บาท ต่อเดือน 1 อัตรา ตามประกาศ</t>
  </si>
  <si>
    <t>โครงการครอบครัวสัมพันธ์</t>
  </si>
  <si>
    <t>เพื่อจ่ายเป็นค่าดำเนินงานตามโครงการ ครอบครัวสัมพันธ์ เช่น</t>
  </si>
  <si>
    <t>โครงการพัฒนาศักยภาพการดำเนินงานของศูนย์ถ่ายทอด</t>
  </si>
  <si>
    <t>เพื่อจ่ายเป็นเงินประจำตำแหน่งให้แก่ ผู้อำนวยการกองคลัง</t>
  </si>
  <si>
    <t>ระดับต้น จำนวน 3,500.- บาท ต่อเดือน 1 อัตรา หัวหน้าฝ่ายบริหารงานคลัง</t>
  </si>
  <si>
    <t>ระดับต้น จำนวน 1,500.- บาท ต่อเดือน 1 อัตรา หัวหน้าฝ่ายพัฒนารายได้</t>
  </si>
  <si>
    <t>ระดับต้น จำนวน 1,500.- บาท ต่อเดือน 1 อัตรา ตามประกาศคณะกรรมการ</t>
  </si>
  <si>
    <t>กลางพนักงานเทศบาล เรื่อง มาตรฐานทั่วไปเกี่ยวกับอัตราเงินเดือน วิธีการจ่าย</t>
  </si>
  <si>
    <t>เงินเดือนและประโยชน์ตอบแทนอื่น (ฉบับที่ 7) ลงวันที่ 7 มีนาคม 2559</t>
  </si>
  <si>
    <t>ตั้งจ่ายจากเงินรายได้ (กองคลัง)</t>
  </si>
  <si>
    <t>การปฏิบัติงาน และศึกษาดูงาน เช่น ค่าสมนาคุณวิทยากร ค่ายานพาหนะ ค่าเช่า</t>
  </si>
  <si>
    <t>และค่าใช้จ่ายอื่นที่จำเป็นในการฝึกอบรมและศึกษาดูงาน</t>
  </si>
  <si>
    <t xml:space="preserve">ท้องถิ่น เช่น ค่าวัสดุ เครื่องเขียน และอุปกรณ์ ค่าจัดทำป้ายโครงการ ค่าอาหาร </t>
  </si>
  <si>
    <t xml:space="preserve">ค่าอาหารว่างและเครื่องดื่ม ค่าใช้จ่ายอื่นที่จำเป็นในการจัดโครงการ </t>
  </si>
  <si>
    <t>ทะเบียนทรัพย์สิน เช่น ค่าวัสดุ เครื่องเขียน และอุปกรณ์  แบบพิมพ์ การคัดลอก</t>
  </si>
  <si>
    <t xml:space="preserve">ข้อมูลที่ดิน การจัดทำแผนที่แม่บท การสำรวจ ภาคสนาม การจัดทำแผนที่ภาษี </t>
  </si>
  <si>
    <t>ค่าอาหาร ค่ายานพาหนะ ค่าจ้างเจ้าหน้าที่ผู้ปฏิบัติ หรือรายจ่ายอื่นที่อยู่ใน</t>
  </si>
  <si>
    <t xml:space="preserve">บ้า เช่น ค่าจัดซื้อวัคซีน ค่าตอบแทน เจ้าหน้าที่ผู้ปฏิบัติ  ค่าป้ายโครงการ ค่าวัสดุ </t>
  </si>
  <si>
    <t xml:space="preserve">เครื่องเขียน และอุปกรณ์ ค่าใช้จ่ายเกี่ยวกับการใช้และการตกแต่งสถานที่ ค่าอาหาร </t>
  </si>
  <si>
    <t>ค่าอาหารว่าง และเครื่องดื่ม ค่าจ้างเหมาเครื่องขยายเสียง ค่าใช้จ่ายอื่นที่จำเป็นใน</t>
  </si>
  <si>
    <t>การจัดโครงการ</t>
  </si>
  <si>
    <t>ชุมชนสะอาด บ้านเรือนน่าอยู่ เช่น ค่าวัสดุ และอุปกรณ์ ในการจัดเก็บขยะมูลฝอย</t>
  </si>
  <si>
    <t>จ่ายอื่นที่จำเป็นในการจัดโครงการ (สำนักปลัดเทศบาล)</t>
  </si>
  <si>
    <t xml:space="preserve">วิทยากร ค่าอาหาร ค่าอาหารว่างและเครื่องดื่ม ค่าวัสดุ เครื่องเขียน และอุปกรณ์ </t>
  </si>
  <si>
    <t>ค่าป้ายโครงการ เอกสารประชาสัมพันธ์ ค่าใช้จ่ายในพิธีเปิด และค่าใช้จ่ายอื่นที่</t>
  </si>
  <si>
    <t xml:space="preserve">จำเป็นในการฝึกอบรม  </t>
  </si>
  <si>
    <t xml:space="preserve">ค่าสมนาคุณวิทยากร ค่าอาหาร ค่าอาหารว่างและเครื่องดื่ม ค่าวัสดุ เครื่องเขียน </t>
  </si>
  <si>
    <t>และอุปกรณ์ ค่าป้ายโครงการ เอกสารประชาสัมพันธ์ ค่ายานพาหนะ และค่าใช้จ่าย</t>
  </si>
  <si>
    <t>อื่นที่จำเป็นในการจัดโครงการ</t>
  </si>
  <si>
    <t>ค่าใช้จ่ายอื่นที่จำเป็นในการจัดโครงการ</t>
  </si>
  <si>
    <t>วิทยากร ค่าอาหาร ค่าอาหารว่างและเครื่องดื่ม ค่าใช้จ่ายเกี่ยวกับการใช้และการ</t>
  </si>
  <si>
    <t>ตกแต่งสถานที่ ค่าใช้จ่ายในพิธีเปิด ค่าจ้างเหมาเครื่องขยายเสียง ค่ามหรสพการ</t>
  </si>
  <si>
    <t xml:space="preserve">แสดงต่างๆ ค่าจัดนิทรรศการ สื่อประชาสัมพันธ์ ค่าใช้จ่ายในการจัดงานแถลงข่าว </t>
  </si>
  <si>
    <t>และค่าใช้จ่ายอื่นที่จำเป็นในการจัดโครงการ</t>
  </si>
  <si>
    <t>และเครื่องดื่ม ค่าอาหาร ค่ายานพาหนะ ค่าสมนาคุณวิทยากร ค่าจัดทำป้ายโครงการ</t>
  </si>
  <si>
    <t>ค่าของสมนาคุณในการดูงาน และค่าใช้จ่ายอื่นที่จำเป็นในการจัดโครงการ</t>
  </si>
  <si>
    <t>ค่าอาหาร ค่าป้ายโครงการ และค่าใช้จ่ายอื่นที่จำเป็นในการจัดโครงการ</t>
  </si>
  <si>
    <t>และเงื่อนไขเกี่ยวกับพนักงานจ้าง (ฉบับที่ 3) จำนวน 3 อัตรา ตั้งจ่ายจากเงินรายได้</t>
  </si>
  <si>
    <t>โครงการฝึกอบรมเพิ่มประสิทธิภาพการปฏิบัติงานและศึกษาดูงาน</t>
  </si>
  <si>
    <t>ค่าก่อสร้างเสาธง</t>
  </si>
  <si>
    <t>ระหว่างเดินทางในประเทศ และต่างประเทศ ให้แก่ พนักงานเทศบาล และพนักงาน</t>
  </si>
  <si>
    <t>จ้าง ที่มีความจำเป็นต้องเดินทางไปราชการ หรือมีการโอนย้าย หรือเข้ารับการ</t>
  </si>
  <si>
    <t>อบรมสัมมนา หรือสอบคัดเลือก และมีสิทธิตามระเบียบที่ทางราชการกำหนด</t>
  </si>
  <si>
    <t>โครงการรังวัดพื้นที่สาธารณะเพื่อการสาธารณประโยชน์</t>
  </si>
  <si>
    <t>ต่อเนื่อง เมาส์ แป้นพิมพ์ แผ่นซีดี/ดีวีดี หรือจานบันทึกข้อมูล โปรแกรมคอมพิวเตอร์</t>
  </si>
  <si>
    <t>และอื่นๆที่เข้าประเภทรายจ่ายนี้</t>
  </si>
  <si>
    <t>เพื่อจ่ายเป็นค่าวัสดุน้ำมันเชื้อเพลิงและหล่อลื่น สำหรับรถยนต์</t>
  </si>
  <si>
    <t>รถจักรยานยนต์ และเครื่องมือเครื่องใช้ที่ต้องใช้น้ำมันเชื้อเพลิงประกอบด้วย น้ำมัน</t>
  </si>
  <si>
    <t>เบนซิน แก๊สโซฮอล 95 น้ำมันเบนซินแก๊สโซฮอล 91 น้ำมันเครื่อง และอื่นๆ ที่เข้า</t>
  </si>
  <si>
    <t xml:space="preserve">เพื่อจ่ายเป็นค่าใช้จ่ายในการจัดส่งนักกีฬา นักกรีฑา เข้าร่วม    </t>
  </si>
  <si>
    <t>3,000.-บาท ต่อเดือน 2 อัตรา ตามบัญชีอัตราเงินเดือน และค่าตอบแทนแนบท้าย</t>
  </si>
  <si>
    <t>จำนวน 3,000.- บาท ต่อเดือนจำนวน 2 อัตรา ตามบัญชีอัตราเงินเดือน และ</t>
  </si>
  <si>
    <t>ค่าตอบแทนแนบท้าย ระเบียบกระทรวงมหาดไทย ว่าด้วยเงินเดือน เงินค่าตอบ</t>
  </si>
  <si>
    <t>แทน และประโยชน์ตอบแทนอย่างอื่นของนายกเทศมนตรี รองนายกเทศมนตรี</t>
  </si>
  <si>
    <t>แปลงทะเลน้อย แปลงทุ่งสระ รวมถึงการรังวัดพื้นที่สาธารณะแปลงอื่นๆที่เกี่ยวข้อง</t>
  </si>
  <si>
    <t xml:space="preserve">เพื่อเป็นค่าใช้จ่ายในการบำรุง รักษา หรือซ่อมแซม ทรัพย์สิน </t>
  </si>
  <si>
    <t>กระทง เช่น เงินรางวัล การประกวดนางนพมาศ และประกวดกระทง  ค่าจ้างเหมา</t>
  </si>
  <si>
    <t>ไฟประดับ ค่ามหรสพการแสดงต่างๆ ค่าตอบแทน ค่าของที่ระลึกสำหรับคณะกรรม</t>
  </si>
  <si>
    <t>การ และผู้เข้าประกวดนางนพมาศ ค่าอุปกรณ์ในการประดิษฐ์กระทง และค่าใช้จ่าย</t>
  </si>
  <si>
    <t>รถขยะ 2 คัน</t>
  </si>
  <si>
    <t>45700*2</t>
  </si>
  <si>
    <t>รถยนต์นั่ง 2 คัน</t>
  </si>
  <si>
    <t>37200*2</t>
  </si>
  <si>
    <t>รถกู้ชีพ 1 คัน</t>
  </si>
  <si>
    <t>รถบรรทุกน้ำ 1คัน</t>
  </si>
  <si>
    <t>รถแทรกเตอร์ 1คัน</t>
  </si>
  <si>
    <t>รถเครื่อง 2 คัน</t>
  </si>
  <si>
    <t>3600*2</t>
  </si>
  <si>
    <t>เรือยนต์ 1 ลำ</t>
  </si>
  <si>
    <t>รถยนต์ 1 คัน</t>
  </si>
  <si>
    <t>รถเครื่อง 1 คัน</t>
  </si>
  <si>
    <t>แข่งขันในนามของเทศบาล และในนามของเทศบาลจัดร่วมกับอำเภอ เช่น กีฬาศูนย์</t>
  </si>
  <si>
    <t>พัฒนาเด็กเล็ก กีฬาไทคัพ กีฬาท้องถิ่นสัมพันธ์ กีฬาเทศบาลสัมพันธ์ ฯลฯ เพื่อจ่าย</t>
  </si>
  <si>
    <t>เป็นค่าอุปกรณ์กีฬา ค่าอาหาร ค่าอาหารและเครื่องดื่ม วันแข่งขันกีฬา และวันฝึก</t>
  </si>
  <si>
    <t xml:space="preserve">ซ้อม ค่าเวชภัณฑ์ ค่ายานพาหนะในการรับ -ส่งนักกีฬา ค่าชุดกีฬา ค่าวัสดุ อุปกรณ์ </t>
  </si>
  <si>
    <t>ทางถนนในช่วงเทศกาลสำคัญ เช่น เทศกาลปีใหม่ เทศกาลสงกรานต์ เป็นต้น และ</t>
  </si>
  <si>
    <t>มาตรการในการรักษาความปลอดภัยนักท่องเที่ยว โดยถือปฏิบัติ ตามหนังสือ</t>
  </si>
  <si>
    <t>กรมส่งเสริมการปกครองท้องถิ่น ด่วนที่สุด ที่ มท 0804.5/ว 1634 ลงวันที่ 22</t>
  </si>
  <si>
    <t xml:space="preserve">กันยายน 2557 จ่ายเป็นค่าเบี้ยเลี้ยง อปพร. ค่าอาหารว่างและเครื่องดื่ม </t>
  </si>
  <si>
    <t>เงินเดือนประจำปี ตามตำแหน่ง และอัตรา ตามนัยประกาศ ก.ท. เรื่องมาตรฐาน</t>
  </si>
  <si>
    <t>เบี้ยยังชีพผู้สูงอายุ</t>
  </si>
  <si>
    <t>เพื่อจ่ายเป็นเงินสนับสนุนการสร้างหลักประกันรายได้ให้แก่ผู้สูงอายุ</t>
  </si>
  <si>
    <t>โดยให้ถือปฏิบัติตามระเบียบกระทรวงมหาดไทย ว่าด้วยการจ่ายเงินสงเคราะห์เพื่อ</t>
  </si>
  <si>
    <t>เบี้ยยังชีพคนพิการ</t>
  </si>
  <si>
    <t>เพื่อจ่ายเป็นเงินสนับสนุนสวัสดิการทางสังคมให้แก่ผู้พิการหรือ</t>
  </si>
  <si>
    <t>ทุพพลภาพ โดยให้ถือปฏิบัติตามระเบียบกระทรวงมหาดไทย ว่าด้วยการจ่ายเงิน</t>
  </si>
  <si>
    <t>เพื่อจ่ายเป็นเงินเดือนพนักงานครูเทศบาล พร้อมทั้งเงินปรับปรุง</t>
  </si>
  <si>
    <t>เพื่อจ่ายเป็นค่าจัดการเรียนการสอน (วัสดุการศึกษา) เช่น สื่อการ</t>
  </si>
  <si>
    <t xml:space="preserve">เรียนการสอน วัสดุการศึกษาและเครื่องเล่นพัฒนาการเด็ก และอื่นๆที่เข้าประเภท </t>
  </si>
  <si>
    <t xml:space="preserve">รายจ่ายนี้ ตามหนังสือกระทรวงมหาดไทยที่ มท 0893.2/ว 801 ลงวันที่ 11 มีนาคม </t>
  </si>
  <si>
    <t>และ ก.อบต. ด่วนที่สุดที่ มท 0809.5/ว 9 ลงวันที่ 22 มกราคม 2557 พระราช</t>
  </si>
  <si>
    <t>ที่ มท 0809.5/ว 81 ลงวันที่ 10 กรกฎาคม 2557 ตั้งจ่ายจากเงินรายได้</t>
  </si>
  <si>
    <t>กระทรวงมหาดไทย ด่วนมาก ที่ มท 0313.4/ว 667 ลงวันที่ 12 มีนาคม 2545</t>
  </si>
  <si>
    <t xml:space="preserve">หนังสือกระทรวงมหาดไทย ด่วนมาก ที่ มท 0808.2/ว 3456 ลงวันที่ 19 มิถุนายน </t>
  </si>
  <si>
    <t xml:space="preserve">2558 และหนังสือกระทรวงมหาดไทย ที่ มท 0808.2/ว 3215 ลงวันที่ 6 มิถุนายน </t>
  </si>
  <si>
    <t>ค่าใช้จ่ายอื่นที่จำเป็นในการจัดโครงการ ถือปฏิบัติตามหนังสือกระทรวงมหาดไทย</t>
  </si>
  <si>
    <t>ที่ มท 0891.3/ว 2826 ลงวันที่ 17 กันยายน 2553</t>
  </si>
  <si>
    <t>พนักงานจ้าง ที่มีความจำเป็นต้องเดินทางไปราชการ หรือมีการโอนย้าย หรือเข้ารับ</t>
  </si>
  <si>
    <t>การอบรมสัมมนา หรือสอบคัดเลือก และมีสิทธิตามระเบียบที่ทางราชการกำหนด</t>
  </si>
  <si>
    <t>ทุนการศึกษาสำหรับครูผู้ดูแลเด็ก</t>
  </si>
  <si>
    <t>เพื่อจ่ายเป็นทุนการศึกษาสำหรับผู้ดูแลเด็ก จำนวน 1 ราย ตาม</t>
  </si>
  <si>
    <t>โครงการความร่วมมือทางวิชาการระหว่างกรมส่งเสริมการปกครองท้องถิ่น กับ</t>
  </si>
  <si>
    <t>งานระดับก่อนวัยเรียนและประถมศึกษา</t>
  </si>
  <si>
    <t xml:space="preserve">เงินรายได้ </t>
  </si>
  <si>
    <t>ชั่วคราว (ฉบับที่ 2) ลงวันที่ 18 มิถุนายน 2558 จำนวน 4 อัตรา ตั้งจ่ายจาก</t>
  </si>
  <si>
    <t xml:space="preserve">กลางการบริหารงานบุคคลส่วนท้องถิ่น (ฉบับที่ 5) พ.ศ.2558 จำนวน 6 อัตรา </t>
  </si>
  <si>
    <t xml:space="preserve">ตั้งจ่ายจากเงินอุดหนุนทั่วไป  </t>
  </si>
  <si>
    <t xml:space="preserve">ตั้งจ่ายจากเงินรายได้ (สำนักปลัดเทศบาล) </t>
  </si>
  <si>
    <t>2551 ตั้งจ่ายจากเงินอุดหนุนทั่วไป</t>
  </si>
  <si>
    <t>ค่าซื้อพัดลมติดฝาผนัง</t>
  </si>
  <si>
    <t>จำนวน 1 เสา รายละเอียดปรากฎตามรูปแบบรายการของเทศบาลตำบลพนางตุง</t>
  </si>
  <si>
    <t>การบริหารงานบุคคลส่วนท้องถิ่น (ฉบับที่ 5) พ.ศ.2558 จำนวน 5 อัตรา</t>
  </si>
  <si>
    <t>ตั้งจ่ายจากเงินรายได้ (กองช่าง)</t>
  </si>
  <si>
    <t>เทคโนโลยีทางการเกษตรประจำตำบลพนางตุง</t>
  </si>
  <si>
    <t>งานของศูนย์ถ่ายทอดเทคโนโลยีทางการเกษตรประจำตำบลพนางตุง จ่ายเป็น</t>
  </si>
  <si>
    <t xml:space="preserve">(1) จ่ายเป็นค่าอาหารกลางวัน ให้กับนักเรียน ยอด </t>
  </si>
  <si>
    <t xml:space="preserve">การยังชีพขององค์กรปกครองส่วนท้องถิ่น พ.ศ.2548 </t>
  </si>
  <si>
    <t xml:space="preserve">สงเคราะห์เพื่อการยังชีพขององค์กรปกครองส่วนท้องถิ่น พ.ศ.2548 </t>
  </si>
  <si>
    <t xml:space="preserve">พ.ศ.2548 </t>
  </si>
  <si>
    <t xml:space="preserve">มหาวิทยาลัยราชภัฏสวนดุสิต </t>
  </si>
  <si>
    <t xml:space="preserve">เพื่อจ่ายเป็นค่าไฟฟ้า สำหรับอาคารสำนักงานเทศบาล </t>
  </si>
  <si>
    <t xml:space="preserve">และอาคารสถานที่ ที่อยู่ในความดูแลของเทศบาล </t>
  </si>
  <si>
    <t>เพื่อจ่ายเป็นค่าไฟฟ้า สำหรับสถานีสูบน้ำด้วยพลังไฟฟ้า</t>
  </si>
  <si>
    <t xml:space="preserve">ที่อยู่ในความดูแลของเทศบาล </t>
  </si>
  <si>
    <t>จำนวน 111,435 บาท</t>
  </si>
  <si>
    <t>และเงื่อนไขเกี่ยวกับพนักงานจ้าง (ฉบับที่ 3) จำนวน 4 อัตรา ตั้งจ่ายจากเงินรายได้</t>
  </si>
  <si>
    <t>ชั่วคราว (ฉบับที่ 2) ลงวันที่ 18 มิถุนายน 2558 จำนวน 3 อัตรา ตั้งจ่ายจากเงิน</t>
  </si>
  <si>
    <t>อุดหนุนทั่วไป</t>
  </si>
  <si>
    <t>(1) ค่าก่อสร้างถนนคอนกรีตเสริมเหล็ก สายบ้านนายคำนวณ-</t>
  </si>
  <si>
    <t>เหมืองชลประทาน</t>
  </si>
  <si>
    <t>เพื่อจ่ายเป็นค่าก่อสร้างถนนคอนกรีตเสริมเหล็ก สายบ้านนาย</t>
  </si>
  <si>
    <t xml:space="preserve">ยาว 966 เมตร หนา 0.15 เมตร หรือมีพื้นที่ไม่น้อยกว่า 3,864 ตารางเมตร </t>
  </si>
  <si>
    <t xml:space="preserve">คำนวณ หมู่ที่ 6 ช่วงที่ 1 ก่อสร้างถนนคอนกรีตเสริมเหล็กขนาด กว้าง 4 เมตร </t>
  </si>
  <si>
    <t>ไหล่ทางดินถมข้างละ 0.20 เมตร ช่วงที่ 2 ก่อสร้างถนนคอนกรีตเสริมเหล็กขนาด</t>
  </si>
  <si>
    <t>กว้าง 4 เมตร ยาว 35 เมตร หนา 0.15 เมตร หรือมีพื้นที่ไม่น้อยกว่า 140 ตาราง</t>
  </si>
  <si>
    <t>(2) ค่าก่อสร้างถนนคอนกรีตเสริมเหล็ก  สายบ้านนายอวบ-</t>
  </si>
  <si>
    <t>บ้านนายวิเชียร</t>
  </si>
  <si>
    <t>เพื่อจ่ายเป็นค่าก่อสร้างถนนคอนกรีตเสริมเหล็ก สายบ้านนายอวบ-</t>
  </si>
  <si>
    <t>ละเอียดปรากฎตามรูปแบบรายการของเทศบาลตำบลพนางตุง</t>
  </si>
  <si>
    <t>(3) ค่าก่อสร้างสะพานคนเดินสายศาลาอิ้ง-บ้านนายดิ้ม</t>
  </si>
  <si>
    <t>เมตร ไม่มีไหล่ทาง รายละเอียดปรากฏตามรูปแบบรายการของเทศบาลตำบล</t>
  </si>
  <si>
    <t>พนางตุง</t>
  </si>
  <si>
    <t xml:space="preserve">บ้านนายวิเชียร หมู่ที่ 12 ผิวจราจรกว้าง 4 เมตร ยาว 500 เมตร หนา 0.15 เมตร </t>
  </si>
  <si>
    <t>หรือมีพื้นที่ไม่น้อยกว่า 2,000 ตารางเมตร  ไหล่ทางหินคลุกข้างละ 0.50 เมตร ราย</t>
  </si>
  <si>
    <t xml:space="preserve">เพื่อก่อสร้างสะพานคนเดินสายศาลาอิ้ง-บ้านนายดิ้ม  หมู่ที่ 1 </t>
  </si>
  <si>
    <t>ดำเนินการรื้อพื้นเสาสะพานเดิมออกเว้นฐานรากเดิมแล้วก่อสร้างใหม่ขนาดพื้นทาง</t>
  </si>
  <si>
    <t>เดินกว้าง 1.50 เมตร หนา 0.10 เมตร ระยะห่างระหว่างเสา 4 เมตร ยาว 500 เมตร</t>
  </si>
  <si>
    <t>โดยให้ฐานรากใหม่ตั้งบนฐานรากเดิม รายละเอียดปรากฏตามรูปแบบรายการของ</t>
  </si>
  <si>
    <t xml:space="preserve">บัญญัติประกันสังคม พ.ศ. 2533 และหนังสือสำนักงาน ก.จ.,ก.ท.และก.อบต.ด่วนที่สุด </t>
  </si>
  <si>
    <t>ปัญหาความเดือดร้อนของประชาชนเป็นส่วนรวมเท่านั้น โดยถือปฏิบัติตามหนังสือ</t>
  </si>
  <si>
    <t>ค่าบำรุงสมาคมสันนิบาตเทศบาลแห่งประเทศไทย</t>
  </si>
  <si>
    <t xml:space="preserve">ค่าเครื่องสักการะบูชา ค่าพระบรมสาทิสลักษณ์ พระบรมฉายาลักษณ์ ค่าใช้จ่ายอื่นๆ </t>
  </si>
  <si>
    <t xml:space="preserve">ที่จำเป็นที่อยู่ในประเภทนี้ </t>
  </si>
  <si>
    <t>เพื่อจ่ายเป็นค่าวัสดุเครื่องแต่งกาย ที่จำเป็นต้องใช้ในการปฏิบัติงาน</t>
  </si>
  <si>
    <t xml:space="preserve">เป็นการส่วนร่วม เช่น เสื้อแขนยาว หรือแขนสั้น และกางเกงขายาว (หรือชุดหมี) </t>
  </si>
  <si>
    <t>ถุงมือยางหรือหนัง ผ้าปิดปาก-ปิดจมูก เสื้อกั๊กสะท้อนแสง รองเท้ายางหุ้มส้น เสื้อกัน</t>
  </si>
  <si>
    <t>ฝน รองเท้าบู๊ต และอื่นๆที่เข้าประเภทรายจ่ายนี้</t>
  </si>
  <si>
    <t>ยางนอก ยางใน อะไหล่รถยนต์ หัวเทียน แบตเตอรี่ และอื่นๆที่เข้าประเภทรายจ่ายนี้</t>
  </si>
  <si>
    <t>(2) ค่าจัดการเรียนการสอน (รายหัว)</t>
  </si>
  <si>
    <t>ประจำปีงบประมาณ พ.ศ.2561</t>
  </si>
  <si>
    <t>การบริหารงานบุคคลส่วนท้องถิ่น (ฉบับที่ 5) พ.ศ.2558 จำนวน 14 อัตรา</t>
  </si>
  <si>
    <t xml:space="preserve">การบริหารงานบุคคลส่วนท้องถิ่น (ฉบับที่ 5) พ.ศ.2558 จำนวน 3 อัตรา </t>
  </si>
  <si>
    <t>99,120 บาท ตั้งจ่ายจากเงินอุดหนุนทั่วไป 338,400 บาท</t>
  </si>
  <si>
    <t>ทุกประเภท) ซึ่งมีรายรับจริงของปีงบประมาณ 2559 เป็นเงิน 23,752,764.82 บาท</t>
  </si>
  <si>
    <t>เป็นค่าบำรุงสมาคมสันนิบาตเทศบาลแห่งประเทศไทย 39,667.12 บาท ขอตั้งไว้</t>
  </si>
  <si>
    <t>เป็นเงิน 39,667 บาท</t>
  </si>
  <si>
    <t>พนางตุง ข้อมูล ณ วันที่ 30 มิถุนายน 2560 มีจำนวน 10,075 คนๆละ 45 บาท</t>
  </si>
  <si>
    <t>เป็นเงิน 453,375 บาท</t>
  </si>
  <si>
    <t>ค่าซื้อเครื่องดูดฝุ่น</t>
  </si>
  <si>
    <t>เพื่อจ่ายเป็นค่าจัดซื้อเครื่องดูดฝุ่น ขนาด 25 ลิตร จำนวน 1 เครื่อง</t>
  </si>
  <si>
    <t>สามารถดูดฝุ่นและน้ำ เป็นราคาพร้อมอุปกรณ์ ตั้งตามราคามาตรฐานครุภัณฑ์ และ</t>
  </si>
  <si>
    <t>คุณลักษณะเฉพาะครุภัณฑ์ ปี 2560</t>
  </si>
  <si>
    <t>ณ วันที่ 10 มิถุนายน 2560 แยกเป็น</t>
  </si>
  <si>
    <t>ศูนย์พัฒนาเด็กเล็กบ้านท่าช้าง จำนวน 245,000 บาท</t>
  </si>
  <si>
    <t>ศูนย์พัฒนาเด็กเล็กบ้านในยาง จำนวน 245,000 บาท</t>
  </si>
  <si>
    <t>ศูนย์อบรมเด็กก่อนเกณฑ์วัดธรรมสามัคคี จำนวน 210,700 บาท</t>
  </si>
  <si>
    <t xml:space="preserve">ค่าซื้อโต๊ะ </t>
  </si>
  <si>
    <t xml:space="preserve">เพื่อจ่ายเป็นค่าจัดซื้อโต๊ะอเนกประสงค์ (ขาพับ) ขนาดไม่ต่ำกว่า </t>
  </si>
  <si>
    <t>ลงวันที่ 22 มิถุนายน 2552 เรื่องการตั้งงบประมาณเพื่อการจัดซื้อ ครุภัณฑ์ และ</t>
  </si>
  <si>
    <t>กลางไม่ต่ำกว่า 16 นิ้ว จำนวน 8 ตัว สำหรับศูนย์พัฒนาเด็กเล็กบ้านในยาง</t>
  </si>
  <si>
    <t>โดยจัดซื้อราคาท้องตลาด ตามหนังสือ กระทรวงมหาดไทย ที่ มท 0808.2/ว 1989</t>
  </si>
  <si>
    <t>ลงวันที่ 22 มิถุนายน 2552 เรื่อง การตั้งงบประมาณเพื่อการจัดซื้อ ครุภัณฑ์ และ</t>
  </si>
  <si>
    <t>รถยนต์ขององค์กรปกครองส่วนท้องถิ่น ราคาในการจัดซื้อจัดหาครุภัณฑ์ดังกล่าว</t>
  </si>
  <si>
    <t>รวมค่าติดตั้งด้วยแล้ว</t>
  </si>
  <si>
    <t>เพื่อจ่ายเป็นค่าก่อสร้างเสาธง ศูนย์พัฒนาเด็กเล็กบ้านท่าช้าง</t>
  </si>
  <si>
    <t>โครงการสร้างภูมิคุ้มกันปัญหายาเสพติดในเยาวชนกลุ่มเสี่ยง</t>
  </si>
  <si>
    <t>เพื่อจ่ายเป็นค่าดำเนินงานตามโครงการสร้างภูมิคุ้มกันปัญหา</t>
  </si>
  <si>
    <t>ยาเสพติดในเยาวชนกลุ่มเสี่ยง เช่น ค่าอาหารว่างและเครื่องดื่ม ค่าอาหาร ค่าตอบ</t>
  </si>
  <si>
    <t>แทนวิทยากร ค่าวัสดุอุปกรณ์ ค่าป้ายไวนิล ค่าเช่าเครื่องขยายเสียง ค่าใช้จ่ายอื่นที่</t>
  </si>
  <si>
    <t>จำเป็นในการจัดโครงการ</t>
  </si>
  <si>
    <t>ค่าใช้จ่ายในการจัดประกวดภาพถ่าย ค่าใช้จ่ายในการจัดการแข่งขันวิ่ง ค่าใช้จ่ายใน</t>
  </si>
  <si>
    <t xml:space="preserve">การจัดการปั่นจักรยานและค่าใช้จ่ายอื่นที่จำเป็นในการจัดโครงการ </t>
  </si>
  <si>
    <t xml:space="preserve">ค่าตกแต่งอาคารสถานที่ ค่าจัดทำสื่อประชาสัมพันธ์ ค่าจ้างเหมาการแสดง  </t>
  </si>
  <si>
    <t>ค่าสมนาคุณวิทยากร ค่าใช้จ่ายอื่นที่จำเป็นในการจัดโครงการ (สำนักปลัดเทศบาล)</t>
  </si>
  <si>
    <t>จืด ค่าตาข่าย ค่าไม้ปักแนว และค่าใช้จ่ายอื่นที่จำเป็นในการจัดโครงการ</t>
  </si>
  <si>
    <t>โครงการจัดทำแนวเขตและอนุรักษ์พันธุ์สัตว์น้ำจืด</t>
  </si>
  <si>
    <t>เพื่อจ่ายเป็นค่าดำเนินงาน ตามโครงการจัดทำแนวเขตและอนุรักษ์</t>
  </si>
  <si>
    <t>พันธุ์สัตว์น้ำจืดในจ่ายเป็นค่าป้ายโครงการ ค่าอาหารสำหรับอนุบาลพันธุ์สัตว์น้ำ</t>
  </si>
  <si>
    <t xml:space="preserve">ค่าซื้อเครื่องคอมพิวเตอร์ </t>
  </si>
  <si>
    <t xml:space="preserve">เพื่อจ่ายเป็นค่าจัดซื้อเครื่องคอมพิวเตอร์ สำหรับงานประมวลผล </t>
  </si>
  <si>
    <t xml:space="preserve">3) มีหน่วยประมวลผลเพื่อแสดงภาพติดตั้งอยู่บนแผงวงจรหลัก แบบ Onboard </t>
  </si>
  <si>
    <t>2) ในกรณีที่มีหน่วยความจำแบบ Cache Memory ขนาดไม่น้อยกว่า 6 MB ต้องมี</t>
  </si>
  <si>
    <t>1) เป็นแผงวงจรเพื่อแสดงภาพแยกจากแผงวงจรหลักที่มีหน่วยความจำขนาดไม่น้อย</t>
  </si>
  <si>
    <t>จำนวน 1 เครื่อง คุณลักษณะพื้นฐาน มีหน่วยประมวลผลกลาง (CPU) ไม่น้อยกว่า</t>
  </si>
  <si>
    <t>4 แกนหลัก (4 core) จำนวน 1 หน่วย โดยมีคุณลักษณะอย่างใดอย่างหนึ่ง หรือดี</t>
  </si>
  <si>
    <t>ความเร็วสัญญาณนาฬิกาพื้นฐานไม่น้อยกว่า 2.7 GHz มีหน่วยประมวลผล เพื่อ</t>
  </si>
  <si>
    <t>แสดงภาพ โดยมีคุณลักษณะอย่างใดอย่างหนึ่ง หรือดีกว่า ดังนี้</t>
  </si>
  <si>
    <t>กว่า 1 GB หรือ 2) มีหน่วยประมวลผลเพื่อแสดงภาพติดตั้งอยู่ภายในหน่วยประมวล</t>
  </si>
  <si>
    <t xml:space="preserve">ผลกลาง แบบ Graphics Processing Unit ที่สามารถใช้หน่วยความจำหลักในการ </t>
  </si>
  <si>
    <t>เกณฑ์ราคากลางและคุณลักษณะพื้นฐานครุภัณฑ์คอมพิวเตอร์ ประจำปี 2560</t>
  </si>
  <si>
    <t xml:space="preserve">กว่า ดังนี้ </t>
  </si>
  <si>
    <t xml:space="preserve">แสดงภาพขนาดไม่น้อยกว่า 1 GB หรือ </t>
  </si>
  <si>
    <t>Graphics ที่มีความสามารถในการใช้หน่วยความจำหลักในการแสดงภาพขนาดไม่</t>
  </si>
  <si>
    <t>น้อยกว่า 1 GB มีหน่วยความจำหลัก (RAM) ชนิด DDR3 หรือดีกว่า มีขนาดไม่น้อย</t>
  </si>
  <si>
    <t>กว่า 4 GB มีหน่วยจัดเก็บข้อมูล (Hard Drive) ชนิด SATA หรือ ดีกว่า ขนาดความ</t>
  </si>
  <si>
    <t xml:space="preserve">จุไม่น้อยกว่า 1 TB หรือ ชนิด Solid State Disk ขนาดความจุไม่น้อยกว่า 120 GB </t>
  </si>
  <si>
    <t xml:space="preserve">จำนวน 1 หน่วย มี DVD-RW หรือดีกว่า จำนวน 1 หน่วย มีช่องเชื่อมต่อระบบ </t>
  </si>
  <si>
    <t>เครือข่าย (Network Interface) แบบ 10/100/1000 Base-T หรือดีกว่า จำนวน</t>
  </si>
  <si>
    <t>ไม่น้อยกว่า 1 ช่อง มีแป้นพิมพ์และเมาส์ มีจอภาพแบบ LCD หรือดีกว่า มี Contrast</t>
  </si>
  <si>
    <t xml:space="preserve">Ratioไม่น้อยกว่า 600 : 1 และมีขนาดไม่น้อยกว่า 19 นิ้ว จำนวน 1 หน่วย ตั้งตาม </t>
  </si>
  <si>
    <t>1) ในกรณีที่มีหน่วยความจำแบบ Cache Memory ขนาดไม่น้อยกว่า 2 MB</t>
  </si>
  <si>
    <t>ผลด้านกราฟิก (Graphics Processing Unit) ไม่น้อยกว่า 8 แกน หรือ</t>
  </si>
  <si>
    <t>โดยมีความเร็วสัญญาณนาฬิกาพื้นฐานไม่น้อยกว่า 3.8 GHz และมีหน่วยประมวล</t>
  </si>
  <si>
    <t>ต่างๆ ค่าจ้างเหมาจัดทำ VTR แนะนำสถานที่ท่องเที่ยว ค่าจ้างเหมาจัดทำแผ่นพับ</t>
  </si>
  <si>
    <t>โบรชัวร์ประชาสัมพันธ์แหล่งท่องเที่ยว และรายจ่ายอื่นที่อยู่ในประเภทนี้ ฯลฯ</t>
  </si>
  <si>
    <t>เด็กเล็กบ้านท่าช้าง จำนวน 50 คน ยอด ณ วันที่ 10 มิถุนายน 2560</t>
  </si>
  <si>
    <t xml:space="preserve">เด็กเล็กบ้านในยาง จำนวน  50 คน ยอด ณ วันที่ 10 มิถุนายน 2560 </t>
  </si>
  <si>
    <t>ก่อนเกณฑ์วัดธรรมสามัคคี จำนวน 43 คน ยอด ณ วันที่ 10 มิถุนายน 2560</t>
  </si>
  <si>
    <t>ธรรมเถียร จำนวน 87 คน ยอด ณ วันที่ 10 มิถุนายน 2560</t>
  </si>
  <si>
    <t>ท่าช้าง จำนวน  83 คน ยอด ณ วันที่ 10 มิถุนายน 2560</t>
  </si>
  <si>
    <t>ไทรงาม จำนวน 110  คน ยอด ณ วันที่ 10 มิถุนายน 2560</t>
  </si>
  <si>
    <t>ชายคลอง จำนวน 31 คน ยอด ณ วันที่ 10 มิถุนายน 2560</t>
  </si>
  <si>
    <t>ควนพนางตุง จำนวน 263 คน ยอด ณ วันที่ 10 มิถุนายน 2560</t>
  </si>
  <si>
    <t>70x175x60 เซนติเมตร จำนวน 2 ตัว สำหรับศูนย์พัฒนาเด็กเล็กบ้านท่าช้าง โดย</t>
  </si>
  <si>
    <t xml:space="preserve">จัดซื้อราคาท้องตลาด ตามหนังสือ กระทรวงมหาดไทย ที่ มท 0808.2/ว 1989  </t>
  </si>
  <si>
    <t xml:space="preserve">ธรรมเถียร จำนวน  87 คน ยอด ณ วันที่ 10 มิถุนายน 2560 </t>
  </si>
  <si>
    <t xml:space="preserve">จำนวน 83คน ยอด ณ วันที่ 10 มิถุนายน 2560 </t>
  </si>
  <si>
    <t>จำนวน 110 คน ยอด ณ วันที่ 10 มิถุนายน 2560</t>
  </si>
  <si>
    <t xml:space="preserve">ชายคลอง จำนวน 31 คน ยอด ณ วันที่ 10 มิถุนายน 2560 </t>
  </si>
  <si>
    <t>ค่าซื้อตู้เหล็ก</t>
  </si>
  <si>
    <t>เพื่อจ่ายเป็นค่าจัดซื้อตู้เหล็กเก็บเอกสารบานเลื่อน ขนาด 92x37</t>
  </si>
  <si>
    <t xml:space="preserve">x96 เป็นขนาดที่ไม่ต่ำกว่า จำนวน 2 ตัว โดยจัดซื้อราคาท้องตลาด ตามหนังสือ </t>
  </si>
  <si>
    <t xml:space="preserve">กระทรวงมหาดไทย ที่ มท 0808.2/ว 1989 ลงวันที่ 22 มิถุนายน 2552 เรื่อง </t>
  </si>
  <si>
    <t>การตั้งงบประมาณเพื่อการจัดซื้อ ครุภัณฑ์ และรถยนต์ขององค์กรปกครองส่วน</t>
  </si>
  <si>
    <t xml:space="preserve">ท้องถิ่น </t>
  </si>
  <si>
    <t>ท้องถิ่น (กบท.) โดยถือปฏิบัติตามหนังสือสำนักงานกองทุนบำเหน็จบำนาญ</t>
  </si>
  <si>
    <t xml:space="preserve">ข้าราชการส่วนท้องถิ่น ที่ มท 0808.5/ว 28 ลงวันที่ 21 กรกฎาคม 2559 และ  </t>
  </si>
  <si>
    <t xml:space="preserve">หนังสือสำนักงานกองทุนบำเหน็จบำนาญ ข้าราชการส่วนท้องถิ่น ที่ มท </t>
  </si>
  <si>
    <t>0808.5/ว 29 ลงวันที่ 21 กรกฎาคม 2559 โดยคำนวณตั้งจ่ายร้อยละ 2 ของ</t>
  </si>
  <si>
    <t>ประมาณการรายรับทุกหมวด ทุกประเภท ยกเว้นประเภทพันธบัตร เงินกู้ เงินที่มี</t>
  </si>
  <si>
    <t xml:space="preserve">ผู้อุทิศให้/เงินบริจาค และเงินอุดหนุน ซึ่งมียอดประมาณการรายรับทั้งสิ้น </t>
  </si>
  <si>
    <t>24,595,000 บาท คิดเป็น 491,900 บาท ตั้งจ่ายจากเงินรายได้</t>
  </si>
  <si>
    <t xml:space="preserve">แลนก ทะเลน้อย ประจำปี 2561 เช่น ค่าวัสดุ อุปกรณ์ ค่าป้ายโครงการ ค่าสมนาคุณ  </t>
  </si>
  <si>
    <t xml:space="preserve">คนเลน้อย (หลาดหัวลาน-หัวเลี้ยว เที่ยวให้ถึงทะเลน้อย) เช่น ค่าวัสดุ อุปกรณ์ </t>
  </si>
  <si>
    <t>ค่าใช้จ่ายในการเลือกตั้ง</t>
  </si>
  <si>
    <t>เพื่อเป็นค่าใช้จ่ายสําหรับการเลือกตั้งนายกเทศมนตรี และ</t>
  </si>
  <si>
    <t>สมาชิกสภาเทศบาล กรณีครบวาระ ได้แก่ ค่าวัสดุ เครื่องเขียน แบบพิมพ์ </t>
  </si>
  <si>
    <t>วัสดุคอมพิวเตอร์ วัสดุโฆษณา และเผยแพร่ ค่าจัดทําแผนพับไวนิล ตลอดจนสื่อ</t>
  </si>
  <si>
    <t>กระทรวงมหาดไทย ด่วนที่สุด ที่มท 0890.4/ว3992 ลงวันที่ 2 ตุลาคม 2556</t>
  </si>
  <si>
    <t>ประชาสัมพันธ์ต่างๆและค่าใช้จ่ายอื่นๆ ที่เกี่ยวข้อง ถือปฏิบัติตามหนังสือ</t>
  </si>
  <si>
    <t>มาตรฐานครุภัณฑ์ และคุณลักษณะเฉพาะครุภัณฑ์ ปี 2560</t>
  </si>
  <si>
    <t>เพื่อจ่ายเป็นค่าจัดซื้อตู้เย็น ขนาด 9 คิวบิกฟุต จำนวน 1 ตู้ สำหรับ</t>
  </si>
  <si>
    <t xml:space="preserve">ศูนย์อบรมเด็กก่อนเกณฑ์วัดธรรมสามัคคี ขนาดที่กำหนดเป็นความจุภายในขั้นต่ำ </t>
  </si>
  <si>
    <t>ขนาดความจุไม่น้อยกว่า 5 คิวบิกฟุต เป็นรุ่นที่ได้รับฉลากประสิทธิภาพเบอร์ 5 ของ</t>
  </si>
  <si>
    <t>การไฟฟ้าฝ่ายผลิตแห่งประเทศไทย การจัดซื้อตู้เย็นขนาดอื่น ให้พิจารณาถึงการ</t>
  </si>
  <si>
    <t>ประหยัดพลังงานไฟฟ้าด้วย นอกเหนือจากการพิจารณาด้านราคา  ตั้งตามราคา</t>
  </si>
  <si>
    <t>เช่น  ค่าจ้างเหมาตกแต่งสถานที่ ค่าป้ายโครงการ ค่าเช่าเครื่องเสียง ค่าจ้างเหมาไฟ</t>
  </si>
  <si>
    <t>ประดับ ค่าอาหารว่างและเครื่องดื่ม และค่าใช้จ่ายอื่นที่จำเป็นในการจัดโครงการ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</si>
</sst>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u/>
      <sz val="16"/>
      <color theme="1"/>
      <name val="TH SarabunPSK"/>
      <family val="2"/>
    </font>
    <font>
      <b/>
      <u/>
      <sz val="16"/>
      <name val="TH SarabunPSK"/>
      <family val="2"/>
    </font>
    <font>
      <sz val="16"/>
      <color rgb="FF00B050"/>
      <name val="TH SarabunPSK"/>
      <family val="2"/>
    </font>
    <font>
      <u/>
      <sz val="16"/>
      <color theme="1"/>
      <name val="TH SarabunPSK"/>
      <family val="2"/>
    </font>
    <font>
      <b/>
      <sz val="16"/>
      <color rgb="FF0070C0"/>
      <name val="TH SarabunPSK"/>
      <family val="2"/>
    </font>
    <font>
      <sz val="16"/>
      <color rgb="FF0070C0"/>
      <name val="TH SarabunPSK"/>
      <family val="2"/>
    </font>
    <font>
      <sz val="16"/>
      <color theme="8" tint="-0.499984740745262"/>
      <name val="TH SarabunPSK"/>
      <family val="2"/>
    </font>
    <font>
      <b/>
      <sz val="16"/>
      <name val="TH SarabunPSK"/>
      <family val="2"/>
    </font>
    <font>
      <b/>
      <sz val="16"/>
      <color theme="8" tint="-0.499984740745262"/>
      <name val="TH SarabunPSK"/>
      <family val="2"/>
    </font>
    <font>
      <sz val="11"/>
      <name val="Tahoma"/>
      <family val="2"/>
      <charset val="222"/>
      <scheme val="minor"/>
    </font>
    <font>
      <sz val="15"/>
      <name val="TH SarabunPSK"/>
      <family val="2"/>
    </font>
    <font>
      <b/>
      <sz val="15"/>
      <name val="TH SarabunPSK"/>
      <family val="2"/>
    </font>
    <font>
      <u/>
      <sz val="16"/>
      <name val="TH SarabunPSK"/>
      <family val="2"/>
    </font>
    <font>
      <u val="singleAccounting"/>
      <sz val="16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3" fontId="8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3" borderId="0" xfId="0" applyFont="1" applyFill="1" applyAlignment="1">
      <alignment horizontal="right"/>
    </xf>
    <xf numFmtId="187" fontId="10" fillId="3" borderId="0" xfId="1" applyNumberFormat="1" applyFont="1" applyFill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3" fontId="13" fillId="3" borderId="0" xfId="1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3" fontId="4" fillId="3" borderId="0" xfId="1" applyNumberFormat="1" applyFont="1" applyFill="1" applyAlignment="1">
      <alignment horizontal="right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horizontal="center"/>
    </xf>
    <xf numFmtId="0" fontId="13" fillId="0" borderId="0" xfId="0" applyFont="1" applyBorder="1"/>
    <xf numFmtId="0" fontId="4" fillId="3" borderId="0" xfId="0" applyFont="1" applyFill="1" applyBorder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13" fillId="0" borderId="0" xfId="0" applyFont="1" applyBorder="1" applyAlignment="1">
      <alignment horizontal="center"/>
    </xf>
    <xf numFmtId="187" fontId="13" fillId="3" borderId="0" xfId="1" applyNumberFormat="1" applyFont="1" applyFill="1"/>
    <xf numFmtId="187" fontId="13" fillId="3" borderId="0" xfId="1" applyNumberFormat="1" applyFont="1" applyFill="1" applyBorder="1"/>
    <xf numFmtId="187" fontId="13" fillId="0" borderId="0" xfId="1" applyNumberFormat="1" applyFont="1"/>
    <xf numFmtId="0" fontId="4" fillId="0" borderId="0" xfId="0" applyFont="1" applyAlignment="1">
      <alignment horizontal="left" vertical="top"/>
    </xf>
    <xf numFmtId="0" fontId="14" fillId="0" borderId="0" xfId="0" applyFont="1"/>
    <xf numFmtId="0" fontId="12" fillId="0" borderId="0" xfId="0" applyFont="1"/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" fontId="14" fillId="3" borderId="0" xfId="0" applyNumberFormat="1" applyFont="1" applyFill="1" applyAlignment="1">
      <alignment horizontal="right"/>
    </xf>
    <xf numFmtId="61" fontId="12" fillId="0" borderId="0" xfId="1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5" fillId="0" borderId="0" xfId="0" applyFont="1" applyAlignment="1"/>
    <xf numFmtId="0" fontId="13" fillId="3" borderId="0" xfId="0" applyFont="1" applyFill="1" applyBorder="1"/>
    <xf numFmtId="3" fontId="4" fillId="0" borderId="0" xfId="0" applyNumberFormat="1" applyFont="1"/>
    <xf numFmtId="187" fontId="4" fillId="2" borderId="0" xfId="1" applyNumberFormat="1" applyFont="1" applyFill="1"/>
    <xf numFmtId="187" fontId="4" fillId="0" borderId="0" xfId="0" applyNumberFormat="1" applyFont="1"/>
    <xf numFmtId="43" fontId="4" fillId="2" borderId="0" xfId="1" applyNumberFormat="1" applyFont="1" applyFill="1"/>
    <xf numFmtId="43" fontId="16" fillId="0" borderId="0" xfId="1" applyNumberFormat="1" applyFont="1"/>
    <xf numFmtId="43" fontId="4" fillId="2" borderId="0" xfId="1" applyFont="1" applyFill="1"/>
    <xf numFmtId="187" fontId="16" fillId="0" borderId="0" xfId="1" applyNumberFormat="1" applyFont="1"/>
    <xf numFmtId="4" fontId="4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/>
    </xf>
    <xf numFmtId="187" fontId="4" fillId="0" borderId="0" xfId="1" applyNumberFormat="1" applyFont="1"/>
    <xf numFmtId="43" fontId="4" fillId="0" borderId="0" xfId="0" applyNumberFormat="1" applyFont="1"/>
    <xf numFmtId="0" fontId="4" fillId="0" borderId="0" xfId="0" applyFont="1" applyBorder="1"/>
    <xf numFmtId="61" fontId="4" fillId="3" borderId="0" xfId="1" applyNumberFormat="1" applyFont="1" applyFill="1" applyAlignment="1">
      <alignment horizontal="right"/>
    </xf>
    <xf numFmtId="0" fontId="13" fillId="0" borderId="0" xfId="0" applyFont="1" applyAlignment="1">
      <alignment horizontal="left"/>
    </xf>
    <xf numFmtId="187" fontId="13" fillId="0" borderId="0" xfId="1" applyNumberFormat="1" applyFont="1" applyBorder="1"/>
    <xf numFmtId="0" fontId="17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8" fillId="0" borderId="0" xfId="0" applyFont="1"/>
    <xf numFmtId="49" fontId="4" fillId="0" borderId="0" xfId="0" applyNumberFormat="1" applyFont="1"/>
    <xf numFmtId="187" fontId="13" fillId="3" borderId="0" xfId="1" applyNumberFormat="1" applyFont="1" applyFill="1" applyAlignment="1">
      <alignment horizontal="right"/>
    </xf>
    <xf numFmtId="187" fontId="19" fillId="0" borderId="0" xfId="1" applyNumberFormat="1" applyFont="1"/>
    <xf numFmtId="3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3" fontId="13" fillId="3" borderId="0" xfId="1" applyNumberFormat="1" applyFont="1" applyFill="1" applyBorder="1" applyAlignment="1">
      <alignment horizontal="right"/>
    </xf>
    <xf numFmtId="1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87" fontId="20" fillId="3" borderId="0" xfId="1" applyNumberFormat="1" applyFont="1" applyFill="1"/>
    <xf numFmtId="0" fontId="4" fillId="0" borderId="0" xfId="0" applyFont="1" applyAlignment="1">
      <alignment horizontal="left"/>
    </xf>
    <xf numFmtId="49" fontId="4" fillId="0" borderId="1" xfId="0" applyNumberFormat="1" applyFont="1" applyFill="1" applyBorder="1"/>
    <xf numFmtId="0" fontId="7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66;.&#3648;&#3607;&#3624;&#3610;&#3633;&#3597;&#3597;&#3633;&#3605;&#3636;&#3591;&#3610;&#3611;&#3619;&#3632;&#3617;&#3634;&#3603;&#3619;&#3634;&#3618;&#3592;&#3656;&#3634;&#3618;&#3611;&#3637;&#3591;&#3610;&#3611;&#3619;&#3632;&#3617;&#3634;&#3603;%20&#3614;.&#3624;.256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585;&#3634;&#3619;&#3588;&#3636;&#3604;&#3600;&#3634;&#3609;&#3648;&#3591;&#3636;&#3609;&#3648;&#3604;&#3639;&#3629;&#3609;%20&#3588;&#3656;&#3634;&#3605;&#3629;&#3610;&#3649;&#3607;&#3609;%20&#3591;&#3610;&#3611;&#3619;&#3632;&#3617;&#3634;&#3603;&#3619;&#3634;&#3618;&#3592;&#3656;&#3634;&#361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591;&#3610;&#3611;&#3619;&#3632;&#3617;&#3634;&#3603;&#3649;&#3621;&#3632;&#3649;&#3612;&#3609;&#3591;&#3634;&#3609;/&#3666;.&#3591;&#3634;&#3609;&#3591;&#3610;&#3611;&#3619;&#3632;&#3617;&#3634;&#3603;/&#3648;&#3607;&#3624;&#3610;&#3633;&#3597;&#3597;&#3633;&#3605;&#3636;&#3591;&#3610;&#3611;&#3619;&#3632;&#3617;&#3634;&#3603;/&#3585;&#3634;&#3619;&#3588;&#3636;&#3604;&#3600;&#3634;&#3609;&#3648;&#3591;&#3636;&#3609;&#3648;&#3604;&#3639;&#3629;&#3609;%20&#3588;&#3656;&#3634;&#3605;&#3629;&#3610;&#3649;&#3607;&#3609;%20&#3591;&#3610;&#3611;&#3619;&#3632;&#3617;&#3634;&#3603;&#3619;&#3634;&#3618;&#3592;&#3656;&#3634;&#361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หน้า"/>
      <sheetName val="สารบัญ"/>
      <sheetName val="ส่วนที่ 1"/>
      <sheetName val="1 คำแถลงงบประมาณ"/>
      <sheetName val="2.คำแถลงงบประมาณรายรับ"/>
      <sheetName val="3.คำแถลงงบประมาณรายจ่าย"/>
      <sheetName val="40%"/>
      <sheetName val="ส่วนที่ 2"/>
      <sheetName val="4.บันทึกหลักการและเหตุผลเ"/>
      <sheetName val="5.รายจ่ายตามงานและงบรายจ่าย"/>
      <sheetName val="6.เทศบัญญัต"/>
      <sheetName val="ส่วนที่ 3"/>
      <sheetName val="7.รายงานประมาณการรายรับ"/>
      <sheetName val="8.รายละเอียดประมาณการรายรับ"/>
      <sheetName val="9.รายงานประมาณการรายจ่าย"/>
      <sheetName val="11.เทศบัญญัติงบประมาณรายจ่าย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6">
          <cell r="B6">
            <v>61000000</v>
          </cell>
        </row>
        <row r="9">
          <cell r="E9">
            <v>1428000</v>
          </cell>
        </row>
        <row r="22">
          <cell r="E22">
            <v>682000</v>
          </cell>
        </row>
        <row r="72">
          <cell r="E72">
            <v>520000</v>
          </cell>
        </row>
        <row r="79">
          <cell r="E79">
            <v>220000</v>
          </cell>
        </row>
        <row r="86">
          <cell r="E86">
            <v>120000</v>
          </cell>
        </row>
        <row r="89">
          <cell r="E89">
            <v>1000</v>
          </cell>
        </row>
        <row r="91">
          <cell r="E91">
            <v>10000</v>
          </cell>
        </row>
        <row r="95">
          <cell r="E95">
            <v>4000</v>
          </cell>
        </row>
        <row r="98">
          <cell r="E98">
            <v>21610000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่าตอบแทน"/>
      <sheetName val="เงินเดือน"/>
      <sheetName val="ค่าครองชีพ"/>
      <sheetName val="ตามวุฒิ"/>
    </sheetNames>
    <sheetDataSet>
      <sheetData sheetId="0">
        <row r="47">
          <cell r="D47">
            <v>220800</v>
          </cell>
        </row>
      </sheetData>
      <sheetData sheetId="1">
        <row r="21">
          <cell r="I21">
            <v>4139400</v>
          </cell>
        </row>
        <row r="41">
          <cell r="I41">
            <v>1551120</v>
          </cell>
        </row>
        <row r="70">
          <cell r="I70">
            <v>1707360</v>
          </cell>
        </row>
        <row r="97">
          <cell r="I97">
            <v>1124760</v>
          </cell>
        </row>
        <row r="104">
          <cell r="I104">
            <v>1543920</v>
          </cell>
        </row>
        <row r="134">
          <cell r="I134">
            <v>221760</v>
          </cell>
        </row>
        <row r="177">
          <cell r="I177">
            <v>2918880</v>
          </cell>
        </row>
        <row r="213">
          <cell r="I213">
            <v>281880</v>
          </cell>
        </row>
        <row r="243">
          <cell r="I243">
            <v>389160</v>
          </cell>
        </row>
        <row r="273">
          <cell r="I273">
            <v>471720</v>
          </cell>
        </row>
        <row r="285">
          <cell r="I285">
            <v>437520</v>
          </cell>
        </row>
      </sheetData>
      <sheetData sheetId="2">
        <row r="28">
          <cell r="G28">
            <v>313800</v>
          </cell>
        </row>
        <row r="37">
          <cell r="G37">
            <v>48000</v>
          </cell>
        </row>
        <row r="67">
          <cell r="G67">
            <v>53460</v>
          </cell>
        </row>
        <row r="97">
          <cell r="G97">
            <v>47700</v>
          </cell>
        </row>
        <row r="110">
          <cell r="G110">
            <v>72000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่าตอบแทน"/>
      <sheetName val="เงินเดือน"/>
      <sheetName val="ค่าครองชีพ"/>
      <sheetName val="ตามวุฒิ"/>
    </sheetNames>
    <sheetDataSet>
      <sheetData sheetId="0">
        <row r="51">
          <cell r="D51">
            <v>84000</v>
          </cell>
        </row>
      </sheetData>
      <sheetData sheetId="1">
        <row r="23">
          <cell r="I23">
            <v>0</v>
          </cell>
        </row>
      </sheetData>
      <sheetData sheetId="2">
        <row r="28">
          <cell r="G28">
            <v>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opLeftCell="A52" workbookViewId="0">
      <selection activeCell="H61" sqref="H61"/>
    </sheetView>
  </sheetViews>
  <sheetFormatPr defaultRowHeight="21" x14ac:dyDescent="0.35"/>
  <cols>
    <col min="1" max="3" width="5.625" style="11" customWidth="1"/>
    <col min="4" max="4" width="39.625" style="61" customWidth="1"/>
    <col min="5" max="5" width="5.625" style="24" customWidth="1"/>
    <col min="6" max="6" width="10.625" style="35" customWidth="1"/>
    <col min="7" max="7" width="5.625" style="24" customWidth="1"/>
    <col min="8" max="9" width="9" style="11"/>
    <col min="10" max="12" width="12.625" style="11" customWidth="1"/>
    <col min="13" max="16384" width="9" style="11"/>
  </cols>
  <sheetData>
    <row r="1" spans="1:12" ht="21" customHeight="1" x14ac:dyDescent="0.35">
      <c r="A1" s="86" t="s">
        <v>297</v>
      </c>
      <c r="B1" s="86"/>
      <c r="C1" s="86"/>
      <c r="D1" s="86"/>
      <c r="E1" s="86"/>
      <c r="F1" s="86"/>
      <c r="G1" s="86"/>
      <c r="H1" s="48"/>
    </row>
    <row r="2" spans="1:12" ht="21" customHeight="1" x14ac:dyDescent="0.35">
      <c r="A2" s="86" t="s">
        <v>588</v>
      </c>
      <c r="B2" s="86"/>
      <c r="C2" s="86"/>
      <c r="D2" s="86"/>
      <c r="E2" s="86"/>
      <c r="F2" s="86"/>
      <c r="G2" s="86"/>
      <c r="H2" s="48"/>
    </row>
    <row r="3" spans="1:12" ht="21" customHeight="1" x14ac:dyDescent="0.35">
      <c r="A3" s="86" t="s">
        <v>296</v>
      </c>
      <c r="B3" s="86"/>
      <c r="C3" s="86"/>
      <c r="D3" s="86"/>
      <c r="E3" s="86"/>
      <c r="F3" s="86"/>
      <c r="G3" s="86"/>
      <c r="H3" s="48"/>
    </row>
    <row r="4" spans="1:12" ht="21" customHeight="1" x14ac:dyDescent="0.35">
      <c r="A4" s="86" t="s">
        <v>298</v>
      </c>
      <c r="B4" s="86"/>
      <c r="C4" s="86"/>
      <c r="D4" s="86"/>
      <c r="E4" s="86"/>
      <c r="F4" s="86"/>
      <c r="G4" s="86"/>
      <c r="H4" s="48"/>
    </row>
    <row r="5" spans="1:12" x14ac:dyDescent="0.35">
      <c r="A5" s="30" t="s">
        <v>90</v>
      </c>
      <c r="B5" s="29"/>
      <c r="C5" s="29"/>
      <c r="D5" s="49"/>
      <c r="E5" s="31" t="s">
        <v>5</v>
      </c>
      <c r="F5" s="27">
        <f>บริหารงานทั่วไป!J6+บริหารงานทั่วไป!J7+บริหารงานทั่วไป!J8+บริหารงานทั่วไป!J9+บริหารงานทั่วไป!J11+บริหารงานทั่วไป!J12+บริหารงานทั่วไป!J13+บริหารงานทั่วไป!J14+บริหารงานทั่วไป!J15+บริหารงานทั่วไป!J17</f>
        <v>60989999.899999999</v>
      </c>
      <c r="G5" s="22" t="s">
        <v>4</v>
      </c>
    </row>
    <row r="6" spans="1:12" x14ac:dyDescent="0.35">
      <c r="A6" s="30" t="s">
        <v>91</v>
      </c>
      <c r="B6" s="29"/>
      <c r="C6" s="29"/>
      <c r="D6" s="33"/>
      <c r="E6" s="28"/>
    </row>
    <row r="7" spans="1:12" ht="21" customHeight="1" x14ac:dyDescent="0.35">
      <c r="A7" s="85" t="s">
        <v>0</v>
      </c>
      <c r="B7" s="85"/>
      <c r="C7" s="85"/>
      <c r="D7" s="85"/>
      <c r="E7" s="85"/>
      <c r="F7" s="85"/>
      <c r="G7" s="85"/>
    </row>
    <row r="8" spans="1:12" x14ac:dyDescent="0.35">
      <c r="A8" s="30" t="s">
        <v>1</v>
      </c>
      <c r="B8" s="29"/>
      <c r="C8" s="29"/>
      <c r="D8" s="33"/>
      <c r="E8" s="31" t="s">
        <v>3</v>
      </c>
      <c r="F8" s="27">
        <f>F9</f>
        <v>20625344.5</v>
      </c>
      <c r="G8" s="22" t="s">
        <v>4</v>
      </c>
      <c r="K8" s="50">
        <f>F8</f>
        <v>20625344.5</v>
      </c>
    </row>
    <row r="9" spans="1:12" x14ac:dyDescent="0.35">
      <c r="A9" s="29"/>
      <c r="B9" s="30" t="s">
        <v>1</v>
      </c>
      <c r="C9" s="29"/>
      <c r="D9" s="33"/>
      <c r="E9" s="31" t="s">
        <v>3</v>
      </c>
      <c r="F9" s="27">
        <f>F10+F81</f>
        <v>20625344.5</v>
      </c>
      <c r="G9" s="22" t="s">
        <v>4</v>
      </c>
    </row>
    <row r="10" spans="1:12" x14ac:dyDescent="0.35">
      <c r="A10" s="29"/>
      <c r="B10" s="29"/>
      <c r="C10" s="30" t="s">
        <v>1</v>
      </c>
      <c r="D10" s="33"/>
      <c r="E10" s="31" t="s">
        <v>3</v>
      </c>
      <c r="F10" s="27">
        <f>F11+F17+F21+F25+F34+F41+F71</f>
        <v>20585924.5</v>
      </c>
      <c r="G10" s="22" t="s">
        <v>4</v>
      </c>
    </row>
    <row r="11" spans="1:12" x14ac:dyDescent="0.35">
      <c r="A11" s="29"/>
      <c r="B11" s="29"/>
      <c r="C11" s="30" t="s">
        <v>2</v>
      </c>
      <c r="D11" s="33"/>
      <c r="E11" s="31" t="s">
        <v>5</v>
      </c>
      <c r="F11" s="27">
        <f>L11</f>
        <v>251706</v>
      </c>
      <c r="G11" s="22" t="s">
        <v>4</v>
      </c>
      <c r="J11" s="50"/>
      <c r="K11" s="51">
        <f>บริหารงานทั่วไป!F67+บริหารงานทั่วไป!F71+บริหารงานทั่วไป!F269+บริหารงานทั่วไป!F273+การศึกษา!F25+การศึกษา!F29+การศึกษา!F116+การศึกษา!F121+เคหะและชุมชน!F25+เคหะและชุมชน!F29</f>
        <v>5034120</v>
      </c>
      <c r="L11" s="52">
        <f>K11*5/100</f>
        <v>251706</v>
      </c>
    </row>
    <row r="12" spans="1:12" x14ac:dyDescent="0.35">
      <c r="A12" s="29"/>
      <c r="B12" s="29"/>
      <c r="C12" s="29" t="s">
        <v>342</v>
      </c>
      <c r="D12" s="33"/>
      <c r="E12" s="31"/>
      <c r="F12" s="27"/>
      <c r="G12" s="22"/>
      <c r="J12" s="50"/>
      <c r="K12" s="53"/>
    </row>
    <row r="13" spans="1:12" x14ac:dyDescent="0.35">
      <c r="A13" s="29" t="s">
        <v>210</v>
      </c>
      <c r="B13" s="29"/>
      <c r="C13" s="29"/>
      <c r="D13" s="33"/>
      <c r="E13" s="28"/>
      <c r="F13" s="34"/>
      <c r="J13" s="50"/>
      <c r="K13" s="53"/>
      <c r="L13" s="52"/>
    </row>
    <row r="14" spans="1:12" x14ac:dyDescent="0.35">
      <c r="A14" s="29" t="s">
        <v>519</v>
      </c>
      <c r="B14" s="29"/>
      <c r="C14" s="29"/>
      <c r="D14" s="33"/>
      <c r="E14" s="28"/>
      <c r="F14" s="34"/>
      <c r="J14" s="50"/>
      <c r="K14" s="53"/>
    </row>
    <row r="15" spans="1:12" x14ac:dyDescent="0.35">
      <c r="A15" s="29" t="s">
        <v>577</v>
      </c>
      <c r="B15" s="29"/>
      <c r="C15" s="29"/>
      <c r="D15" s="33"/>
      <c r="E15" s="28"/>
      <c r="F15" s="34"/>
      <c r="J15" s="50"/>
      <c r="K15" s="53"/>
    </row>
    <row r="16" spans="1:12" x14ac:dyDescent="0.35">
      <c r="A16" s="29" t="s">
        <v>520</v>
      </c>
      <c r="B16" s="29"/>
      <c r="C16" s="29"/>
      <c r="D16" s="33"/>
      <c r="E16" s="28"/>
      <c r="F16" s="34"/>
      <c r="J16" s="50"/>
      <c r="K16" s="53"/>
    </row>
    <row r="17" spans="1:11" x14ac:dyDescent="0.35">
      <c r="A17" s="29"/>
      <c r="B17" s="29"/>
      <c r="C17" s="30" t="s">
        <v>509</v>
      </c>
      <c r="D17" s="49"/>
      <c r="E17" s="31" t="s">
        <v>5</v>
      </c>
      <c r="F17" s="27">
        <v>15169200</v>
      </c>
      <c r="G17" s="22" t="s">
        <v>4</v>
      </c>
    </row>
    <row r="18" spans="1:11" x14ac:dyDescent="0.35">
      <c r="A18" s="29"/>
      <c r="B18" s="29"/>
      <c r="C18" s="29" t="s">
        <v>510</v>
      </c>
      <c r="D18" s="33"/>
      <c r="E18" s="28"/>
      <c r="F18" s="34"/>
    </row>
    <row r="19" spans="1:11" x14ac:dyDescent="0.35">
      <c r="A19" s="29" t="s">
        <v>511</v>
      </c>
      <c r="B19" s="29"/>
      <c r="C19" s="29"/>
      <c r="D19" s="33"/>
      <c r="E19" s="28"/>
      <c r="F19" s="34"/>
    </row>
    <row r="20" spans="1:11" x14ac:dyDescent="0.35">
      <c r="A20" s="29" t="s">
        <v>545</v>
      </c>
      <c r="B20" s="29"/>
      <c r="C20" s="29"/>
      <c r="D20" s="33"/>
      <c r="E20" s="28"/>
      <c r="F20" s="34"/>
    </row>
    <row r="21" spans="1:11" x14ac:dyDescent="0.35">
      <c r="A21" s="29"/>
      <c r="B21" s="29"/>
      <c r="C21" s="30" t="s">
        <v>512</v>
      </c>
      <c r="D21" s="49"/>
      <c r="E21" s="31" t="s">
        <v>5</v>
      </c>
      <c r="F21" s="27">
        <v>3283200</v>
      </c>
      <c r="G21" s="22" t="s">
        <v>4</v>
      </c>
    </row>
    <row r="22" spans="1:11" x14ac:dyDescent="0.35">
      <c r="A22" s="29"/>
      <c r="B22" s="29"/>
      <c r="C22" s="29" t="s">
        <v>513</v>
      </c>
      <c r="D22" s="33"/>
      <c r="E22" s="28"/>
      <c r="F22" s="34"/>
    </row>
    <row r="23" spans="1:11" x14ac:dyDescent="0.35">
      <c r="A23" s="29" t="s">
        <v>514</v>
      </c>
      <c r="B23" s="29"/>
      <c r="C23" s="29"/>
      <c r="D23" s="33"/>
      <c r="E23" s="28"/>
      <c r="F23" s="34"/>
    </row>
    <row r="24" spans="1:11" x14ac:dyDescent="0.35">
      <c r="A24" s="29" t="s">
        <v>546</v>
      </c>
      <c r="B24" s="29"/>
      <c r="C24" s="29"/>
      <c r="D24" s="33"/>
      <c r="E24" s="28"/>
      <c r="F24" s="34"/>
    </row>
    <row r="25" spans="1:11" x14ac:dyDescent="0.35">
      <c r="A25" s="29"/>
      <c r="B25" s="29"/>
      <c r="C25" s="30" t="s">
        <v>6</v>
      </c>
      <c r="D25" s="49"/>
      <c r="E25" s="31" t="s">
        <v>5</v>
      </c>
      <c r="F25" s="27">
        <v>180000</v>
      </c>
      <c r="G25" s="22" t="s">
        <v>4</v>
      </c>
      <c r="J25" s="11">
        <v>243047</v>
      </c>
    </row>
    <row r="26" spans="1:11" x14ac:dyDescent="0.35">
      <c r="A26" s="29"/>
      <c r="B26" s="29"/>
      <c r="C26" s="29" t="s">
        <v>197</v>
      </c>
      <c r="D26" s="33"/>
      <c r="E26" s="28"/>
      <c r="F26" s="34"/>
      <c r="J26" s="11">
        <v>637767</v>
      </c>
    </row>
    <row r="27" spans="1:11" x14ac:dyDescent="0.35">
      <c r="A27" s="29" t="s">
        <v>198</v>
      </c>
      <c r="B27" s="29"/>
      <c r="C27" s="29"/>
      <c r="D27" s="33"/>
      <c r="E27" s="28"/>
      <c r="F27" s="34"/>
      <c r="J27" s="11">
        <f>J25+J26</f>
        <v>880814</v>
      </c>
    </row>
    <row r="28" spans="1:11" x14ac:dyDescent="0.35">
      <c r="A28" s="29" t="s">
        <v>199</v>
      </c>
      <c r="B28" s="29"/>
      <c r="C28" s="29"/>
      <c r="D28" s="33"/>
      <c r="E28" s="28"/>
      <c r="F28" s="34"/>
    </row>
    <row r="29" spans="1:11" x14ac:dyDescent="0.35">
      <c r="A29" s="29" t="s">
        <v>200</v>
      </c>
      <c r="B29" s="29"/>
      <c r="C29" s="29"/>
      <c r="D29" s="33"/>
      <c r="E29" s="28"/>
      <c r="F29" s="34"/>
      <c r="J29" s="54">
        <v>23099274.309999999</v>
      </c>
      <c r="K29" s="55">
        <f>J29*0.00167</f>
        <v>38575.788097700002</v>
      </c>
    </row>
    <row r="30" spans="1:11" x14ac:dyDescent="0.35">
      <c r="A30" s="29" t="s">
        <v>201</v>
      </c>
      <c r="B30" s="29"/>
      <c r="C30" s="29"/>
      <c r="D30" s="33"/>
      <c r="E30" s="28"/>
      <c r="F30" s="34"/>
      <c r="J30" s="56"/>
      <c r="K30" s="55"/>
    </row>
    <row r="31" spans="1:11" x14ac:dyDescent="0.35">
      <c r="A31" s="29" t="s">
        <v>547</v>
      </c>
      <c r="B31" s="29"/>
      <c r="C31" s="29"/>
      <c r="D31" s="33"/>
      <c r="E31" s="28"/>
      <c r="F31" s="34"/>
      <c r="J31" s="56"/>
      <c r="K31" s="55"/>
    </row>
    <row r="32" spans="1:11" x14ac:dyDescent="0.35">
      <c r="A32" s="29"/>
      <c r="B32" s="29"/>
      <c r="C32" s="29"/>
      <c r="D32" s="33"/>
      <c r="E32" s="28"/>
      <c r="F32" s="34"/>
      <c r="J32" s="56"/>
      <c r="K32" s="55"/>
    </row>
    <row r="33" spans="1:11" x14ac:dyDescent="0.35">
      <c r="A33" s="29"/>
      <c r="B33" s="29"/>
      <c r="C33" s="29"/>
      <c r="D33" s="33"/>
      <c r="E33" s="28"/>
      <c r="F33" s="34"/>
      <c r="J33" s="56"/>
      <c r="K33" s="55"/>
    </row>
    <row r="34" spans="1:11" x14ac:dyDescent="0.35">
      <c r="A34" s="29"/>
      <c r="B34" s="29"/>
      <c r="C34" s="30" t="s">
        <v>7</v>
      </c>
      <c r="D34" s="49"/>
      <c r="E34" s="31" t="s">
        <v>5</v>
      </c>
      <c r="F34" s="27">
        <v>848564</v>
      </c>
      <c r="G34" s="22" t="s">
        <v>4</v>
      </c>
      <c r="J34" s="56"/>
      <c r="K34" s="55"/>
    </row>
    <row r="35" spans="1:11" x14ac:dyDescent="0.35">
      <c r="A35" s="29"/>
      <c r="B35" s="29"/>
      <c r="C35" s="29" t="s">
        <v>202</v>
      </c>
      <c r="D35" s="33"/>
      <c r="E35" s="28"/>
      <c r="F35" s="57"/>
      <c r="J35" s="56"/>
      <c r="K35" s="55"/>
    </row>
    <row r="36" spans="1:11" x14ac:dyDescent="0.35">
      <c r="A36" s="29" t="s">
        <v>578</v>
      </c>
      <c r="B36" s="29"/>
      <c r="C36" s="29"/>
      <c r="D36" s="33"/>
      <c r="E36" s="28"/>
      <c r="F36" s="57"/>
      <c r="J36" s="56"/>
      <c r="K36" s="55"/>
    </row>
    <row r="37" spans="1:11" x14ac:dyDescent="0.35">
      <c r="A37" s="29" t="s">
        <v>521</v>
      </c>
      <c r="B37" s="29"/>
      <c r="C37" s="29"/>
      <c r="D37" s="33"/>
      <c r="E37" s="28"/>
      <c r="F37" s="57"/>
      <c r="J37" s="56"/>
      <c r="K37" s="55"/>
    </row>
    <row r="38" spans="1:11" x14ac:dyDescent="0.35">
      <c r="A38" s="29" t="s">
        <v>522</v>
      </c>
      <c r="B38" s="29"/>
      <c r="C38" s="29"/>
      <c r="D38" s="33"/>
      <c r="E38" s="28"/>
      <c r="F38" s="57"/>
      <c r="J38" s="56"/>
      <c r="K38" s="55"/>
    </row>
    <row r="39" spans="1:11" x14ac:dyDescent="0.35">
      <c r="A39" s="29" t="s">
        <v>523</v>
      </c>
      <c r="B39" s="29"/>
      <c r="C39" s="29"/>
      <c r="D39" s="33"/>
      <c r="E39" s="28"/>
      <c r="F39" s="57"/>
      <c r="J39" s="56"/>
      <c r="K39" s="55"/>
    </row>
    <row r="40" spans="1:11" x14ac:dyDescent="0.35">
      <c r="A40" s="58">
        <v>2559</v>
      </c>
      <c r="B40" s="29"/>
      <c r="C40" s="29"/>
      <c r="D40" s="33"/>
      <c r="E40" s="28"/>
      <c r="F40" s="57"/>
      <c r="J40" s="56"/>
      <c r="K40" s="55"/>
    </row>
    <row r="41" spans="1:11" x14ac:dyDescent="0.35">
      <c r="A41" s="29"/>
      <c r="B41" s="29"/>
      <c r="C41" s="30" t="s">
        <v>8</v>
      </c>
      <c r="D41" s="49"/>
      <c r="E41" s="31" t="s">
        <v>3</v>
      </c>
      <c r="F41" s="27">
        <f>F42+F50+F56+F67</f>
        <v>361354.5</v>
      </c>
      <c r="G41" s="22" t="s">
        <v>4</v>
      </c>
      <c r="J41" s="56"/>
      <c r="K41" s="55"/>
    </row>
    <row r="42" spans="1:11" x14ac:dyDescent="0.35">
      <c r="A42" s="29"/>
      <c r="B42" s="29"/>
      <c r="C42" s="30" t="s">
        <v>579</v>
      </c>
      <c r="D42" s="32"/>
      <c r="E42" s="31" t="s">
        <v>5</v>
      </c>
      <c r="F42" s="23">
        <v>39667</v>
      </c>
      <c r="G42" s="22" t="s">
        <v>4</v>
      </c>
      <c r="J42" s="56"/>
      <c r="K42" s="55"/>
    </row>
    <row r="43" spans="1:11" x14ac:dyDescent="0.35">
      <c r="A43" s="29"/>
      <c r="B43" s="29"/>
      <c r="C43" s="29" t="s">
        <v>203</v>
      </c>
      <c r="D43" s="33"/>
      <c r="E43" s="28"/>
      <c r="F43" s="25"/>
      <c r="J43" s="56"/>
      <c r="K43" s="55"/>
    </row>
    <row r="44" spans="1:11" x14ac:dyDescent="0.35">
      <c r="A44" s="29" t="s">
        <v>204</v>
      </c>
      <c r="B44" s="29"/>
      <c r="C44" s="29"/>
      <c r="D44" s="33"/>
      <c r="E44" s="28"/>
      <c r="F44" s="25"/>
    </row>
    <row r="45" spans="1:11" x14ac:dyDescent="0.35">
      <c r="A45" s="11" t="s">
        <v>360</v>
      </c>
      <c r="B45" s="29"/>
      <c r="C45" s="29"/>
      <c r="D45" s="33"/>
      <c r="E45" s="28"/>
      <c r="F45" s="25"/>
    </row>
    <row r="46" spans="1:11" x14ac:dyDescent="0.35">
      <c r="A46" s="11" t="s">
        <v>361</v>
      </c>
      <c r="B46" s="29"/>
      <c r="C46" s="29"/>
      <c r="D46" s="33"/>
      <c r="E46" s="28"/>
      <c r="F46" s="25"/>
    </row>
    <row r="47" spans="1:11" x14ac:dyDescent="0.35">
      <c r="A47" s="11" t="s">
        <v>592</v>
      </c>
      <c r="B47" s="29"/>
      <c r="C47" s="29"/>
      <c r="D47" s="33"/>
      <c r="E47" s="28"/>
      <c r="F47" s="25"/>
    </row>
    <row r="48" spans="1:11" x14ac:dyDescent="0.35">
      <c r="A48" s="11" t="s">
        <v>593</v>
      </c>
      <c r="B48" s="29"/>
      <c r="C48" s="29"/>
      <c r="D48" s="33"/>
      <c r="E48" s="28"/>
      <c r="F48" s="25"/>
    </row>
    <row r="49" spans="1:11" x14ac:dyDescent="0.35">
      <c r="A49" s="11" t="s">
        <v>594</v>
      </c>
      <c r="B49" s="29"/>
      <c r="C49" s="29"/>
      <c r="D49" s="33"/>
      <c r="E49" s="28"/>
      <c r="F49" s="25"/>
    </row>
    <row r="50" spans="1:11" x14ac:dyDescent="0.35">
      <c r="A50" s="29"/>
      <c r="B50" s="29"/>
      <c r="C50" s="30" t="s">
        <v>308</v>
      </c>
      <c r="D50" s="32"/>
      <c r="E50" s="31" t="s">
        <v>5</v>
      </c>
      <c r="F50" s="23">
        <v>80000</v>
      </c>
      <c r="G50" s="22" t="s">
        <v>4</v>
      </c>
      <c r="J50" s="59"/>
      <c r="K50" s="60"/>
    </row>
    <row r="51" spans="1:11" x14ac:dyDescent="0.35">
      <c r="A51" s="29"/>
      <c r="B51" s="29"/>
      <c r="C51" s="29" t="s">
        <v>95</v>
      </c>
      <c r="D51" s="33"/>
      <c r="E51" s="28"/>
      <c r="F51" s="25"/>
      <c r="J51" s="59" t="e">
        <f>#REF!*45</f>
        <v>#REF!</v>
      </c>
    </row>
    <row r="52" spans="1:11" x14ac:dyDescent="0.35">
      <c r="A52" s="29" t="s">
        <v>211</v>
      </c>
      <c r="B52" s="29"/>
      <c r="C52" s="29"/>
      <c r="D52" s="33"/>
      <c r="E52" s="28"/>
      <c r="F52" s="25"/>
      <c r="J52" s="59" t="e">
        <f>J51/2</f>
        <v>#REF!</v>
      </c>
    </row>
    <row r="53" spans="1:11" x14ac:dyDescent="0.35">
      <c r="A53" s="29" t="s">
        <v>212</v>
      </c>
      <c r="B53" s="29"/>
      <c r="C53" s="29"/>
      <c r="D53" s="33"/>
      <c r="E53" s="28"/>
      <c r="F53" s="25"/>
      <c r="J53" s="59"/>
    </row>
    <row r="54" spans="1:11" x14ac:dyDescent="0.35">
      <c r="A54" s="29" t="s">
        <v>96</v>
      </c>
      <c r="B54" s="29"/>
      <c r="C54" s="29"/>
      <c r="D54" s="33"/>
      <c r="E54" s="28"/>
      <c r="F54" s="25"/>
      <c r="J54" s="59"/>
    </row>
    <row r="55" spans="1:11" x14ac:dyDescent="0.35">
      <c r="A55" s="29" t="s">
        <v>97</v>
      </c>
      <c r="B55" s="29"/>
      <c r="C55" s="29"/>
      <c r="D55" s="33"/>
      <c r="E55" s="28"/>
      <c r="F55" s="25"/>
      <c r="J55" s="59"/>
    </row>
    <row r="56" spans="1:11" x14ac:dyDescent="0.35">
      <c r="A56" s="29"/>
      <c r="B56" s="29"/>
      <c r="C56" s="30" t="s">
        <v>309</v>
      </c>
      <c r="D56" s="32"/>
      <c r="E56" s="31" t="s">
        <v>5</v>
      </c>
      <c r="F56" s="23">
        <f>K56</f>
        <v>226687.5</v>
      </c>
      <c r="G56" s="22" t="s">
        <v>4</v>
      </c>
      <c r="J56" s="59">
        <v>453375</v>
      </c>
      <c r="K56" s="60">
        <f>J56/2</f>
        <v>226687.5</v>
      </c>
    </row>
    <row r="57" spans="1:11" x14ac:dyDescent="0.35">
      <c r="A57" s="29"/>
      <c r="B57" s="29"/>
      <c r="C57" s="29" t="s">
        <v>206</v>
      </c>
      <c r="D57" s="33"/>
      <c r="E57" s="28"/>
      <c r="F57" s="25"/>
      <c r="J57" s="59"/>
    </row>
    <row r="58" spans="1:11" x14ac:dyDescent="0.35">
      <c r="A58" s="29" t="s">
        <v>205</v>
      </c>
      <c r="B58" s="29"/>
      <c r="C58" s="29"/>
      <c r="D58" s="33"/>
      <c r="E58" s="28"/>
      <c r="F58" s="25"/>
      <c r="J58" s="59"/>
    </row>
    <row r="59" spans="1:11" x14ac:dyDescent="0.35">
      <c r="A59" s="29" t="s">
        <v>98</v>
      </c>
      <c r="B59" s="29"/>
      <c r="C59" s="29"/>
      <c r="D59" s="33"/>
      <c r="E59" s="28"/>
      <c r="F59" s="25"/>
      <c r="J59" s="59"/>
    </row>
    <row r="60" spans="1:11" x14ac:dyDescent="0.35">
      <c r="A60" s="29" t="s">
        <v>207</v>
      </c>
      <c r="B60" s="29"/>
      <c r="C60" s="29"/>
      <c r="D60" s="33"/>
      <c r="E60" s="28"/>
      <c r="F60" s="25"/>
      <c r="J60" s="59"/>
    </row>
    <row r="61" spans="1:11" x14ac:dyDescent="0.35">
      <c r="A61" s="29" t="s">
        <v>100</v>
      </c>
      <c r="B61" s="29"/>
      <c r="C61" s="29"/>
      <c r="D61" s="33"/>
      <c r="E61" s="28"/>
      <c r="F61" s="25"/>
      <c r="J61" s="59"/>
    </row>
    <row r="62" spans="1:11" x14ac:dyDescent="0.35">
      <c r="A62" s="84" t="s">
        <v>595</v>
      </c>
      <c r="B62" s="29"/>
      <c r="C62" s="29"/>
      <c r="D62" s="33"/>
      <c r="E62" s="28"/>
      <c r="F62" s="25"/>
      <c r="J62" s="59"/>
    </row>
    <row r="63" spans="1:11" x14ac:dyDescent="0.35">
      <c r="A63" s="84" t="s">
        <v>596</v>
      </c>
      <c r="B63" s="29"/>
      <c r="C63" s="29"/>
      <c r="D63" s="33"/>
      <c r="E63" s="28"/>
      <c r="F63" s="25"/>
      <c r="J63" s="59"/>
    </row>
    <row r="64" spans="1:11" x14ac:dyDescent="0.35">
      <c r="A64" s="29"/>
      <c r="B64" s="29"/>
      <c r="C64" s="29"/>
      <c r="D64" s="33"/>
      <c r="E64" s="28"/>
      <c r="F64" s="25"/>
      <c r="J64" s="59"/>
    </row>
    <row r="65" spans="1:11" x14ac:dyDescent="0.35">
      <c r="A65" s="29"/>
      <c r="B65" s="29"/>
      <c r="C65" s="29"/>
      <c r="D65" s="33"/>
      <c r="E65" s="28"/>
      <c r="F65" s="25"/>
      <c r="J65" s="59"/>
    </row>
    <row r="66" spans="1:11" x14ac:dyDescent="0.35">
      <c r="A66" s="29"/>
      <c r="B66" s="29"/>
      <c r="C66" s="29"/>
      <c r="D66" s="33"/>
      <c r="E66" s="28"/>
      <c r="F66" s="25"/>
      <c r="J66" s="59"/>
    </row>
    <row r="67" spans="1:11" x14ac:dyDescent="0.35">
      <c r="A67" s="29"/>
      <c r="B67" s="29"/>
      <c r="C67" s="30" t="s">
        <v>528</v>
      </c>
      <c r="D67" s="33"/>
      <c r="E67" s="31" t="s">
        <v>5</v>
      </c>
      <c r="F67" s="23">
        <v>15000</v>
      </c>
      <c r="G67" s="22" t="s">
        <v>4</v>
      </c>
      <c r="J67" s="59"/>
    </row>
    <row r="68" spans="1:11" x14ac:dyDescent="0.35">
      <c r="A68" s="29"/>
      <c r="B68" s="29"/>
      <c r="C68" s="29" t="s">
        <v>529</v>
      </c>
      <c r="D68" s="33"/>
      <c r="E68" s="28"/>
      <c r="F68" s="25"/>
      <c r="J68" s="59"/>
    </row>
    <row r="69" spans="1:11" x14ac:dyDescent="0.35">
      <c r="A69" s="29" t="s">
        <v>530</v>
      </c>
      <c r="B69" s="29"/>
      <c r="C69" s="29"/>
      <c r="D69" s="33"/>
      <c r="E69" s="28"/>
      <c r="F69" s="25"/>
      <c r="J69" s="59"/>
    </row>
    <row r="70" spans="1:11" x14ac:dyDescent="0.35">
      <c r="A70" s="29" t="s">
        <v>548</v>
      </c>
      <c r="B70" s="29"/>
      <c r="C70" s="29"/>
      <c r="D70" s="33"/>
      <c r="E70" s="28"/>
      <c r="F70" s="25"/>
      <c r="J70" s="59"/>
    </row>
    <row r="71" spans="1:11" x14ac:dyDescent="0.35">
      <c r="A71" s="29"/>
      <c r="B71" s="29"/>
      <c r="C71" s="30" t="s">
        <v>99</v>
      </c>
      <c r="D71" s="49"/>
      <c r="E71" s="31" t="s">
        <v>5</v>
      </c>
      <c r="F71" s="23">
        <v>491900</v>
      </c>
      <c r="G71" s="22" t="s">
        <v>4</v>
      </c>
      <c r="J71" s="59">
        <f>'[1]8.รายละเอียดประมาณการรายรับ'!$E$9+'[1]8.รายละเอียดประมาณการรายรับ'!$E$22+'[1]8.รายละเอียดประมาณการรายรับ'!$E$72+'[1]8.รายละเอียดประมาณการรายรับ'!$E$79+'[1]8.รายละเอียดประมาณการรายรับ'!$E$86+'[1]8.รายละเอียดประมาณการรายรับ'!$E$89+'[1]8.รายละเอียดประมาณการรายรับ'!$E$91+'[1]8.รายละเอียดประมาณการรายรับ'!$E$95+'[1]8.รายละเอียดประมาณการรายรับ'!$E$98</f>
        <v>24595000</v>
      </c>
      <c r="K71" s="52">
        <f>J71*2/100</f>
        <v>491900</v>
      </c>
    </row>
    <row r="72" spans="1:11" x14ac:dyDescent="0.35">
      <c r="A72" s="29"/>
      <c r="B72" s="29"/>
      <c r="C72" s="29" t="s">
        <v>213</v>
      </c>
      <c r="D72" s="33"/>
      <c r="E72" s="28"/>
      <c r="F72" s="25"/>
    </row>
    <row r="73" spans="1:11" x14ac:dyDescent="0.35">
      <c r="A73" s="29" t="s">
        <v>674</v>
      </c>
      <c r="B73" s="29"/>
      <c r="C73" s="29"/>
      <c r="D73" s="33"/>
      <c r="E73" s="28"/>
      <c r="F73" s="25"/>
    </row>
    <row r="74" spans="1:11" x14ac:dyDescent="0.35">
      <c r="A74" s="29" t="s">
        <v>675</v>
      </c>
      <c r="B74" s="29"/>
      <c r="C74" s="29"/>
      <c r="D74" s="33"/>
      <c r="E74" s="28"/>
      <c r="F74" s="25"/>
    </row>
    <row r="75" spans="1:11" x14ac:dyDescent="0.35">
      <c r="A75" s="29" t="s">
        <v>676</v>
      </c>
      <c r="B75" s="29"/>
      <c r="C75" s="29"/>
      <c r="D75" s="33"/>
      <c r="E75" s="28"/>
      <c r="F75" s="25"/>
    </row>
    <row r="76" spans="1:11" x14ac:dyDescent="0.35">
      <c r="A76" s="29" t="s">
        <v>677</v>
      </c>
      <c r="B76" s="29"/>
      <c r="C76" s="29"/>
      <c r="D76" s="33"/>
      <c r="E76" s="28"/>
      <c r="F76" s="25"/>
    </row>
    <row r="77" spans="1:11" x14ac:dyDescent="0.35">
      <c r="A77" s="29" t="s">
        <v>678</v>
      </c>
      <c r="B77" s="29"/>
      <c r="C77" s="29"/>
      <c r="D77" s="33"/>
      <c r="E77" s="28"/>
      <c r="F77" s="25"/>
    </row>
    <row r="78" spans="1:11" x14ac:dyDescent="0.35">
      <c r="A78" s="29" t="s">
        <v>679</v>
      </c>
      <c r="B78" s="29"/>
      <c r="C78" s="29"/>
      <c r="D78" s="33"/>
      <c r="E78" s="28"/>
      <c r="F78" s="25"/>
    </row>
    <row r="79" spans="1:11" x14ac:dyDescent="0.35">
      <c r="A79" s="29" t="s">
        <v>680</v>
      </c>
      <c r="B79" s="29"/>
      <c r="C79" s="29"/>
      <c r="D79" s="33"/>
      <c r="E79" s="28"/>
      <c r="F79" s="25"/>
    </row>
    <row r="80" spans="1:11" x14ac:dyDescent="0.35">
      <c r="A80" s="29"/>
      <c r="B80" s="29"/>
      <c r="C80" s="29"/>
      <c r="D80" s="33"/>
      <c r="E80" s="28"/>
      <c r="F80" s="25"/>
    </row>
    <row r="81" spans="1:7" x14ac:dyDescent="0.35">
      <c r="A81" s="29"/>
      <c r="B81" s="30" t="s">
        <v>9</v>
      </c>
      <c r="D81" s="49"/>
      <c r="E81" s="31" t="s">
        <v>3</v>
      </c>
      <c r="F81" s="27">
        <f>F82</f>
        <v>39420</v>
      </c>
      <c r="G81" s="22" t="s">
        <v>4</v>
      </c>
    </row>
    <row r="82" spans="1:7" x14ac:dyDescent="0.35">
      <c r="A82" s="29"/>
      <c r="B82" s="29"/>
      <c r="C82" s="30" t="s">
        <v>10</v>
      </c>
      <c r="D82" s="49"/>
      <c r="E82" s="31" t="s">
        <v>5</v>
      </c>
      <c r="F82" s="23">
        <v>39420</v>
      </c>
      <c r="G82" s="22" t="s">
        <v>4</v>
      </c>
    </row>
    <row r="83" spans="1:7" x14ac:dyDescent="0.35">
      <c r="C83" s="11" t="s">
        <v>362</v>
      </c>
      <c r="F83" s="62"/>
    </row>
    <row r="84" spans="1:7" x14ac:dyDescent="0.35">
      <c r="A84" s="11" t="s">
        <v>208</v>
      </c>
      <c r="F84" s="62"/>
    </row>
    <row r="85" spans="1:7" x14ac:dyDescent="0.35">
      <c r="A85" s="11" t="s">
        <v>209</v>
      </c>
      <c r="F85" s="62"/>
    </row>
    <row r="86" spans="1:7" x14ac:dyDescent="0.35">
      <c r="F86" s="62"/>
    </row>
    <row r="87" spans="1:7" x14ac:dyDescent="0.35">
      <c r="F87" s="62"/>
    </row>
    <row r="88" spans="1:7" x14ac:dyDescent="0.35">
      <c r="F88" s="62"/>
    </row>
    <row r="89" spans="1:7" x14ac:dyDescent="0.35">
      <c r="F89" s="62"/>
    </row>
    <row r="90" spans="1:7" x14ac:dyDescent="0.35">
      <c r="F90" s="62"/>
    </row>
  </sheetData>
  <mergeCells count="5">
    <mergeCell ref="A7:G7"/>
    <mergeCell ref="A1:G1"/>
    <mergeCell ref="A2:G2"/>
    <mergeCell ref="A3:G3"/>
    <mergeCell ref="A4:G4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3"/>
  <sheetViews>
    <sheetView topLeftCell="A327" workbookViewId="0">
      <selection activeCell="A343" sqref="A343"/>
    </sheetView>
  </sheetViews>
  <sheetFormatPr defaultRowHeight="21" x14ac:dyDescent="0.35"/>
  <cols>
    <col min="1" max="3" width="5.625" style="11" customWidth="1"/>
    <col min="4" max="4" width="39.625" style="11" customWidth="1"/>
    <col min="5" max="5" width="5.625" style="24" customWidth="1"/>
    <col min="6" max="6" width="10.625" style="35" customWidth="1"/>
    <col min="7" max="7" width="5.625" style="24" customWidth="1"/>
    <col min="8" max="8" width="9" style="11"/>
    <col min="9" max="9" width="26.625" style="11" customWidth="1"/>
    <col min="10" max="10" width="14.625" style="11" customWidth="1"/>
    <col min="11" max="11" width="12.625" style="11" customWidth="1"/>
    <col min="12" max="16384" width="9" style="11"/>
  </cols>
  <sheetData>
    <row r="1" spans="1:11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11" ht="21" customHeight="1" x14ac:dyDescent="0.35">
      <c r="A2" s="86" t="s">
        <v>588</v>
      </c>
      <c r="B2" s="86"/>
      <c r="C2" s="86"/>
      <c r="D2" s="86"/>
      <c r="E2" s="86"/>
      <c r="F2" s="86"/>
      <c r="G2" s="86"/>
    </row>
    <row r="3" spans="1:11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11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11" ht="21" customHeight="1" x14ac:dyDescent="0.35">
      <c r="A5" s="87" t="s">
        <v>11</v>
      </c>
      <c r="B5" s="87"/>
      <c r="C5" s="87"/>
      <c r="D5" s="87"/>
      <c r="E5" s="87"/>
      <c r="F5" s="87"/>
      <c r="G5" s="87"/>
      <c r="K5" s="59"/>
    </row>
    <row r="6" spans="1:11" ht="21" customHeight="1" x14ac:dyDescent="0.35">
      <c r="A6" s="21" t="s">
        <v>12</v>
      </c>
      <c r="E6" s="22" t="s">
        <v>3</v>
      </c>
      <c r="F6" s="27">
        <f>F7+F83+F225</f>
        <v>17335840</v>
      </c>
      <c r="G6" s="22" t="s">
        <v>4</v>
      </c>
      <c r="I6" s="21" t="s">
        <v>335</v>
      </c>
      <c r="J6" s="82">
        <f>F6+F238+F248</f>
        <v>20528200</v>
      </c>
      <c r="K6" s="59"/>
    </row>
    <row r="7" spans="1:11" ht="21" customHeight="1" x14ac:dyDescent="0.35">
      <c r="B7" s="21" t="s">
        <v>13</v>
      </c>
      <c r="E7" s="22" t="s">
        <v>3</v>
      </c>
      <c r="F7" s="27">
        <f>F8+F43</f>
        <v>10301040</v>
      </c>
      <c r="G7" s="22" t="s">
        <v>4</v>
      </c>
      <c r="I7" s="21" t="s">
        <v>62</v>
      </c>
      <c r="J7" s="82">
        <f>การรักษาความสงบภายใน!F6</f>
        <v>90000</v>
      </c>
      <c r="K7" s="59"/>
    </row>
    <row r="8" spans="1:11" x14ac:dyDescent="0.35">
      <c r="C8" s="21" t="s">
        <v>14</v>
      </c>
      <c r="E8" s="22" t="s">
        <v>3</v>
      </c>
      <c r="F8" s="26">
        <f>F9+F15+F22+F29+F36</f>
        <v>2624640</v>
      </c>
      <c r="G8" s="22" t="s">
        <v>4</v>
      </c>
      <c r="I8" s="21" t="s">
        <v>63</v>
      </c>
      <c r="J8" s="82">
        <f>การศึกษา!F6+การศึกษา!F108</f>
        <v>10062595.4</v>
      </c>
      <c r="K8" s="59"/>
    </row>
    <row r="9" spans="1:11" x14ac:dyDescent="0.35">
      <c r="C9" s="21" t="s">
        <v>15</v>
      </c>
      <c r="D9" s="21"/>
      <c r="E9" s="22" t="s">
        <v>5</v>
      </c>
      <c r="F9" s="23">
        <v>695520</v>
      </c>
      <c r="G9" s="22" t="s">
        <v>4</v>
      </c>
      <c r="I9" s="21" t="s">
        <v>336</v>
      </c>
      <c r="J9" s="38">
        <f>สาธารณสุข!F6+สาธารณสุข!F42+สาธารณสุข!F59</f>
        <v>932000</v>
      </c>
      <c r="K9" s="59"/>
    </row>
    <row r="10" spans="1:11" x14ac:dyDescent="0.35">
      <c r="C10" s="11" t="s">
        <v>214</v>
      </c>
      <c r="F10" s="25"/>
      <c r="I10" s="21" t="s">
        <v>74</v>
      </c>
      <c r="J10" s="37">
        <f>สังคมสงเคราะห์!F6</f>
        <v>0</v>
      </c>
      <c r="K10" s="59"/>
    </row>
    <row r="11" spans="1:11" x14ac:dyDescent="0.35">
      <c r="A11" s="11" t="s">
        <v>215</v>
      </c>
      <c r="F11" s="25"/>
      <c r="I11" s="21" t="s">
        <v>77</v>
      </c>
      <c r="J11" s="37">
        <f>เคหะและชุมชน!F6+เคหะและชุมชน!F112</f>
        <v>5466860</v>
      </c>
      <c r="K11" s="59"/>
    </row>
    <row r="12" spans="1:11" x14ac:dyDescent="0.35">
      <c r="A12" s="11" t="s">
        <v>216</v>
      </c>
      <c r="F12" s="25"/>
      <c r="I12" s="21" t="s">
        <v>337</v>
      </c>
      <c r="J12" s="37">
        <f>สร้างความเข้มแข็งของชุมชน!F6</f>
        <v>70000</v>
      </c>
      <c r="K12" s="59"/>
    </row>
    <row r="13" spans="1:11" x14ac:dyDescent="0.35">
      <c r="A13" s="11" t="s">
        <v>217</v>
      </c>
      <c r="F13" s="25"/>
      <c r="I13" s="21" t="s">
        <v>338</v>
      </c>
      <c r="J13" s="38">
        <f>การศาสนาวัฒนธรรมและนันทนาการ!F6+การศาสนาวัฒนธรรมและนันทนาการ!F24+การศาสนาวัฒนธรรมและนันทนาการ!F41</f>
        <v>1125000</v>
      </c>
      <c r="K13" s="59"/>
    </row>
    <row r="14" spans="1:11" x14ac:dyDescent="0.35">
      <c r="A14" s="11" t="s">
        <v>322</v>
      </c>
      <c r="F14" s="25"/>
      <c r="I14" s="21" t="s">
        <v>92</v>
      </c>
      <c r="J14" s="37">
        <f>อุตสาหกรรมและการโยธา!F6</f>
        <v>0</v>
      </c>
      <c r="K14" s="59"/>
    </row>
    <row r="15" spans="1:11" x14ac:dyDescent="0.35">
      <c r="C15" s="21" t="s">
        <v>16</v>
      </c>
      <c r="D15" s="21"/>
      <c r="E15" s="22" t="s">
        <v>5</v>
      </c>
      <c r="F15" s="23">
        <v>120000</v>
      </c>
      <c r="G15" s="22" t="s">
        <v>4</v>
      </c>
      <c r="I15" s="21" t="s">
        <v>86</v>
      </c>
      <c r="J15" s="37">
        <f>การเกษตร!F6</f>
        <v>2090000</v>
      </c>
      <c r="K15" s="59"/>
    </row>
    <row r="16" spans="1:11" x14ac:dyDescent="0.35">
      <c r="C16" s="11" t="s">
        <v>105</v>
      </c>
      <c r="F16" s="25"/>
      <c r="I16" s="21" t="s">
        <v>89</v>
      </c>
      <c r="J16" s="38">
        <v>0</v>
      </c>
      <c r="K16" s="59"/>
    </row>
    <row r="17" spans="1:11" x14ac:dyDescent="0.35">
      <c r="A17" s="11" t="s">
        <v>101</v>
      </c>
      <c r="F17" s="25"/>
      <c r="I17" s="63" t="s">
        <v>0</v>
      </c>
      <c r="J17" s="64">
        <f>งบกลาง!F8</f>
        <v>20625344.5</v>
      </c>
      <c r="K17" s="59"/>
    </row>
    <row r="18" spans="1:11" x14ac:dyDescent="0.35">
      <c r="A18" s="11" t="s">
        <v>479</v>
      </c>
      <c r="F18" s="25"/>
      <c r="I18" s="21" t="s">
        <v>3</v>
      </c>
      <c r="J18" s="39">
        <f>J6+J7+J8+J9+J11+J12+J13+J14+J15+J17</f>
        <v>60989999.899999999</v>
      </c>
      <c r="K18" s="52"/>
    </row>
    <row r="19" spans="1:11" x14ac:dyDescent="0.35">
      <c r="A19" s="11" t="s">
        <v>102</v>
      </c>
      <c r="F19" s="25"/>
      <c r="I19" s="21" t="s">
        <v>339</v>
      </c>
      <c r="J19" s="39">
        <f>'[1]8.รายละเอียดประมาณการรายรับ'!$B$6</f>
        <v>61000000</v>
      </c>
      <c r="K19" s="39"/>
    </row>
    <row r="20" spans="1:11" x14ac:dyDescent="0.35">
      <c r="A20" s="11" t="s">
        <v>103</v>
      </c>
      <c r="F20" s="25"/>
      <c r="I20" s="21" t="s">
        <v>340</v>
      </c>
      <c r="J20" s="39">
        <f>J19-J18</f>
        <v>10000.10000000149</v>
      </c>
      <c r="K20" s="52"/>
    </row>
    <row r="21" spans="1:11" x14ac:dyDescent="0.35">
      <c r="A21" s="11" t="s">
        <v>104</v>
      </c>
      <c r="F21" s="25"/>
      <c r="J21" s="59"/>
    </row>
    <row r="22" spans="1:11" x14ac:dyDescent="0.35">
      <c r="C22" s="21" t="s">
        <v>17</v>
      </c>
      <c r="D22" s="21"/>
      <c r="E22" s="22" t="s">
        <v>5</v>
      </c>
      <c r="F22" s="23">
        <v>120000</v>
      </c>
      <c r="G22" s="22" t="s">
        <v>4</v>
      </c>
      <c r="J22" s="59"/>
    </row>
    <row r="23" spans="1:11" x14ac:dyDescent="0.35">
      <c r="C23" s="11" t="s">
        <v>106</v>
      </c>
      <c r="F23" s="25"/>
      <c r="J23" s="59"/>
    </row>
    <row r="24" spans="1:11" x14ac:dyDescent="0.35">
      <c r="A24" s="11" t="s">
        <v>107</v>
      </c>
      <c r="F24" s="25"/>
      <c r="J24" s="59"/>
    </row>
    <row r="25" spans="1:11" x14ac:dyDescent="0.35">
      <c r="A25" s="11" t="s">
        <v>480</v>
      </c>
      <c r="F25" s="25"/>
      <c r="J25" s="59"/>
    </row>
    <row r="26" spans="1:11" x14ac:dyDescent="0.35">
      <c r="A26" s="11" t="s">
        <v>481</v>
      </c>
      <c r="F26" s="25"/>
      <c r="J26" s="59"/>
    </row>
    <row r="27" spans="1:11" x14ac:dyDescent="0.35">
      <c r="A27" s="11" t="s">
        <v>482</v>
      </c>
      <c r="F27" s="25"/>
      <c r="J27" s="59"/>
      <c r="K27" s="59"/>
    </row>
    <row r="28" spans="1:11" x14ac:dyDescent="0.35">
      <c r="A28" s="11" t="s">
        <v>108</v>
      </c>
      <c r="F28" s="25"/>
    </row>
    <row r="29" spans="1:11" x14ac:dyDescent="0.35">
      <c r="C29" s="21" t="s">
        <v>18</v>
      </c>
      <c r="D29" s="21"/>
      <c r="E29" s="22" t="s">
        <v>5</v>
      </c>
      <c r="F29" s="23">
        <v>198720</v>
      </c>
      <c r="G29" s="22" t="s">
        <v>4</v>
      </c>
    </row>
    <row r="30" spans="1:11" x14ac:dyDescent="0.35">
      <c r="C30" s="11" t="s">
        <v>218</v>
      </c>
      <c r="F30" s="25"/>
    </row>
    <row r="31" spans="1:11" x14ac:dyDescent="0.35">
      <c r="A31" s="11" t="s">
        <v>219</v>
      </c>
      <c r="F31" s="25"/>
    </row>
    <row r="32" spans="1:11" x14ac:dyDescent="0.35">
      <c r="A32" s="11" t="s">
        <v>220</v>
      </c>
      <c r="F32" s="25"/>
    </row>
    <row r="33" spans="1:9" x14ac:dyDescent="0.35">
      <c r="A33" s="11" t="s">
        <v>221</v>
      </c>
      <c r="F33" s="25"/>
    </row>
    <row r="34" spans="1:9" x14ac:dyDescent="0.35">
      <c r="A34" s="11" t="s">
        <v>222</v>
      </c>
      <c r="F34" s="25"/>
    </row>
    <row r="35" spans="1:9" x14ac:dyDescent="0.35">
      <c r="A35" s="11" t="s">
        <v>223</v>
      </c>
      <c r="F35" s="25"/>
    </row>
    <row r="36" spans="1:9" x14ac:dyDescent="0.35">
      <c r="C36" s="21" t="s">
        <v>19</v>
      </c>
      <c r="D36" s="21"/>
      <c r="E36" s="22" t="s">
        <v>5</v>
      </c>
      <c r="F36" s="23">
        <v>1490400</v>
      </c>
      <c r="G36" s="22" t="s">
        <v>4</v>
      </c>
    </row>
    <row r="37" spans="1:9" x14ac:dyDescent="0.35">
      <c r="C37" s="11" t="s">
        <v>224</v>
      </c>
      <c r="F37" s="25"/>
    </row>
    <row r="38" spans="1:9" x14ac:dyDescent="0.35">
      <c r="A38" s="12" t="s">
        <v>225</v>
      </c>
      <c r="F38" s="25"/>
    </row>
    <row r="39" spans="1:9" x14ac:dyDescent="0.35">
      <c r="A39" s="11" t="s">
        <v>109</v>
      </c>
      <c r="F39" s="25"/>
    </row>
    <row r="40" spans="1:9" x14ac:dyDescent="0.35">
      <c r="A40" s="11" t="s">
        <v>110</v>
      </c>
      <c r="F40" s="25"/>
    </row>
    <row r="41" spans="1:9" x14ac:dyDescent="0.35">
      <c r="A41" s="11" t="s">
        <v>111</v>
      </c>
      <c r="F41" s="25"/>
    </row>
    <row r="42" spans="1:9" x14ac:dyDescent="0.35">
      <c r="A42" s="11" t="s">
        <v>112</v>
      </c>
      <c r="F42" s="25"/>
      <c r="I42" s="50"/>
    </row>
    <row r="43" spans="1:9" x14ac:dyDescent="0.35">
      <c r="C43" s="21" t="s">
        <v>20</v>
      </c>
      <c r="E43" s="22" t="s">
        <v>3</v>
      </c>
      <c r="F43" s="27">
        <f>F44+F49+F56+F67+F71+F78</f>
        <v>7676400</v>
      </c>
      <c r="G43" s="22" t="s">
        <v>4</v>
      </c>
    </row>
    <row r="44" spans="1:9" x14ac:dyDescent="0.35">
      <c r="C44" s="21" t="s">
        <v>21</v>
      </c>
      <c r="D44" s="21"/>
      <c r="E44" s="22" t="s">
        <v>5</v>
      </c>
      <c r="F44" s="23">
        <f>[2]เงินเดือน!$I$21</f>
        <v>4139400</v>
      </c>
      <c r="G44" s="22" t="s">
        <v>4</v>
      </c>
    </row>
    <row r="45" spans="1:9" x14ac:dyDescent="0.35">
      <c r="C45" s="11" t="s">
        <v>226</v>
      </c>
      <c r="F45" s="25"/>
    </row>
    <row r="46" spans="1:9" x14ac:dyDescent="0.35">
      <c r="A46" s="11" t="s">
        <v>323</v>
      </c>
      <c r="F46" s="25"/>
    </row>
    <row r="47" spans="1:9" x14ac:dyDescent="0.35">
      <c r="A47" s="11" t="s">
        <v>589</v>
      </c>
      <c r="F47" s="25"/>
    </row>
    <row r="48" spans="1:9" x14ac:dyDescent="0.35">
      <c r="A48" s="11" t="s">
        <v>536</v>
      </c>
      <c r="F48" s="25"/>
    </row>
    <row r="49" spans="1:7" x14ac:dyDescent="0.35">
      <c r="C49" s="32" t="s">
        <v>22</v>
      </c>
      <c r="D49" s="32"/>
      <c r="E49" s="36" t="s">
        <v>3</v>
      </c>
      <c r="F49" s="26">
        <f>F50+F53</f>
        <v>58320</v>
      </c>
      <c r="G49" s="36" t="s">
        <v>4</v>
      </c>
    </row>
    <row r="50" spans="1:7" x14ac:dyDescent="0.35">
      <c r="C50" s="21" t="s">
        <v>326</v>
      </c>
      <c r="D50" s="21"/>
      <c r="E50" s="22" t="s">
        <v>5</v>
      </c>
      <c r="F50" s="23">
        <v>4320</v>
      </c>
      <c r="G50" s="22" t="s">
        <v>4</v>
      </c>
    </row>
    <row r="51" spans="1:7" x14ac:dyDescent="0.35">
      <c r="C51" s="11" t="s">
        <v>299</v>
      </c>
      <c r="E51" s="22"/>
      <c r="F51" s="27"/>
      <c r="G51" s="22"/>
    </row>
    <row r="52" spans="1:7" x14ac:dyDescent="0.35">
      <c r="A52" s="11" t="s">
        <v>300</v>
      </c>
      <c r="E52" s="22"/>
      <c r="F52" s="27"/>
      <c r="G52" s="22"/>
    </row>
    <row r="53" spans="1:7" x14ac:dyDescent="0.35">
      <c r="C53" s="21" t="s">
        <v>327</v>
      </c>
      <c r="D53" s="21"/>
      <c r="E53" s="22" t="s">
        <v>5</v>
      </c>
      <c r="F53" s="23">
        <v>54000</v>
      </c>
      <c r="G53" s="22" t="s">
        <v>4</v>
      </c>
    </row>
    <row r="54" spans="1:7" x14ac:dyDescent="0.35">
      <c r="C54" s="11" t="s">
        <v>328</v>
      </c>
      <c r="F54" s="25"/>
    </row>
    <row r="55" spans="1:7" x14ac:dyDescent="0.35">
      <c r="A55" s="11" t="s">
        <v>363</v>
      </c>
      <c r="F55" s="25"/>
    </row>
    <row r="56" spans="1:7" x14ac:dyDescent="0.35">
      <c r="C56" s="21" t="s">
        <v>23</v>
      </c>
      <c r="D56" s="21"/>
      <c r="E56" s="22" t="s">
        <v>5</v>
      </c>
      <c r="F56" s="23">
        <v>162000</v>
      </c>
      <c r="G56" s="22" t="s">
        <v>4</v>
      </c>
    </row>
    <row r="57" spans="1:7" x14ac:dyDescent="0.35">
      <c r="C57" s="11" t="s">
        <v>394</v>
      </c>
      <c r="F57" s="25"/>
    </row>
    <row r="58" spans="1:7" x14ac:dyDescent="0.35">
      <c r="A58" s="11" t="s">
        <v>395</v>
      </c>
      <c r="F58" s="25"/>
    </row>
    <row r="59" spans="1:7" x14ac:dyDescent="0.35">
      <c r="A59" s="11" t="s">
        <v>396</v>
      </c>
      <c r="F59" s="25"/>
    </row>
    <row r="60" spans="1:7" x14ac:dyDescent="0.35">
      <c r="A60" s="11" t="s">
        <v>397</v>
      </c>
      <c r="F60" s="25"/>
    </row>
    <row r="61" spans="1:7" x14ac:dyDescent="0.35">
      <c r="A61" s="11" t="s">
        <v>398</v>
      </c>
      <c r="F61" s="25"/>
    </row>
    <row r="62" spans="1:7" x14ac:dyDescent="0.35">
      <c r="A62" s="11" t="s">
        <v>399</v>
      </c>
      <c r="F62" s="25"/>
    </row>
    <row r="63" spans="1:7" x14ac:dyDescent="0.35">
      <c r="A63" s="11" t="s">
        <v>423</v>
      </c>
      <c r="F63" s="25"/>
    </row>
    <row r="64" spans="1:7" x14ac:dyDescent="0.35">
      <c r="F64" s="25"/>
    </row>
    <row r="65" spans="1:9" x14ac:dyDescent="0.35">
      <c r="F65" s="25"/>
    </row>
    <row r="66" spans="1:9" x14ac:dyDescent="0.35">
      <c r="F66" s="25"/>
    </row>
    <row r="67" spans="1:9" x14ac:dyDescent="0.35">
      <c r="C67" s="21" t="s">
        <v>24</v>
      </c>
      <c r="D67" s="21"/>
      <c r="E67" s="22" t="s">
        <v>5</v>
      </c>
      <c r="F67" s="23">
        <f>[2]เงินเดือน!$I$177</f>
        <v>2918880</v>
      </c>
      <c r="G67" s="22" t="s">
        <v>4</v>
      </c>
      <c r="I67" s="11">
        <v>2881320</v>
      </c>
    </row>
    <row r="68" spans="1:9" x14ac:dyDescent="0.35">
      <c r="C68" s="11" t="s">
        <v>247</v>
      </c>
      <c r="F68" s="25"/>
    </row>
    <row r="69" spans="1:9" x14ac:dyDescent="0.35">
      <c r="A69" s="11" t="s">
        <v>248</v>
      </c>
      <c r="F69" s="25"/>
    </row>
    <row r="70" spans="1:9" x14ac:dyDescent="0.35">
      <c r="A70" s="11" t="s">
        <v>400</v>
      </c>
      <c r="F70" s="25"/>
    </row>
    <row r="71" spans="1:9" x14ac:dyDescent="0.35">
      <c r="C71" s="21" t="s">
        <v>25</v>
      </c>
      <c r="D71" s="21"/>
      <c r="E71" s="22" t="s">
        <v>3</v>
      </c>
      <c r="F71" s="23">
        <f>[2]ค่าครองชีพ!$G$28</f>
        <v>313800</v>
      </c>
      <c r="G71" s="22" t="s">
        <v>4</v>
      </c>
    </row>
    <row r="72" spans="1:9" x14ac:dyDescent="0.35">
      <c r="C72" s="11" t="s">
        <v>349</v>
      </c>
      <c r="E72" s="22"/>
      <c r="F72" s="23"/>
      <c r="G72" s="22"/>
    </row>
    <row r="73" spans="1:9" x14ac:dyDescent="0.35">
      <c r="A73" s="11" t="s">
        <v>350</v>
      </c>
      <c r="E73" s="22"/>
      <c r="F73" s="23"/>
      <c r="G73" s="22"/>
    </row>
    <row r="74" spans="1:9" x14ac:dyDescent="0.35">
      <c r="A74" s="11" t="s">
        <v>351</v>
      </c>
      <c r="E74" s="22"/>
      <c r="F74" s="23"/>
      <c r="G74" s="22"/>
    </row>
    <row r="75" spans="1:9" x14ac:dyDescent="0.35">
      <c r="A75" s="11" t="s">
        <v>346</v>
      </c>
      <c r="E75" s="22"/>
      <c r="F75" s="23"/>
      <c r="G75" s="22"/>
    </row>
    <row r="76" spans="1:9" x14ac:dyDescent="0.35">
      <c r="A76" s="11" t="s">
        <v>401</v>
      </c>
      <c r="E76" s="22"/>
      <c r="F76" s="23"/>
      <c r="G76" s="22"/>
    </row>
    <row r="77" spans="1:9" x14ac:dyDescent="0.35">
      <c r="A77" s="11" t="s">
        <v>343</v>
      </c>
      <c r="E77" s="22"/>
      <c r="F77" s="23"/>
      <c r="G77" s="22"/>
    </row>
    <row r="78" spans="1:9" x14ac:dyDescent="0.35">
      <c r="C78" s="21" t="s">
        <v>26</v>
      </c>
      <c r="D78" s="21"/>
      <c r="E78" s="22" t="s">
        <v>5</v>
      </c>
      <c r="F78" s="23">
        <v>84000</v>
      </c>
      <c r="G78" s="22" t="s">
        <v>4</v>
      </c>
    </row>
    <row r="79" spans="1:9" x14ac:dyDescent="0.35">
      <c r="C79" s="11" t="s">
        <v>402</v>
      </c>
      <c r="F79" s="25"/>
    </row>
    <row r="80" spans="1:9" x14ac:dyDescent="0.35">
      <c r="A80" s="11" t="s">
        <v>403</v>
      </c>
      <c r="F80" s="25"/>
    </row>
    <row r="81" spans="1:7" x14ac:dyDescent="0.35">
      <c r="A81" s="11" t="s">
        <v>404</v>
      </c>
      <c r="F81" s="25"/>
    </row>
    <row r="82" spans="1:7" x14ac:dyDescent="0.35">
      <c r="A82" s="11" t="s">
        <v>405</v>
      </c>
      <c r="F82" s="25"/>
    </row>
    <row r="83" spans="1:7" x14ac:dyDescent="0.35">
      <c r="B83" s="21" t="s">
        <v>27</v>
      </c>
      <c r="E83" s="22" t="s">
        <v>3</v>
      </c>
      <c r="F83" s="27">
        <f>F84+F110+F163+F208</f>
        <v>6520800</v>
      </c>
      <c r="G83" s="22" t="s">
        <v>4</v>
      </c>
    </row>
    <row r="84" spans="1:7" x14ac:dyDescent="0.35">
      <c r="C84" s="21" t="s">
        <v>28</v>
      </c>
      <c r="E84" s="22" t="s">
        <v>3</v>
      </c>
      <c r="F84" s="27">
        <f>F85+F95+F100+F104+F107</f>
        <v>460800</v>
      </c>
      <c r="G84" s="22" t="s">
        <v>4</v>
      </c>
    </row>
    <row r="85" spans="1:7" x14ac:dyDescent="0.35">
      <c r="C85" s="21" t="s">
        <v>29</v>
      </c>
      <c r="D85" s="21"/>
      <c r="E85" s="22" t="s">
        <v>3</v>
      </c>
      <c r="F85" s="27">
        <f>F86+F90</f>
        <v>110000</v>
      </c>
      <c r="G85" s="22" t="s">
        <v>4</v>
      </c>
    </row>
    <row r="86" spans="1:7" x14ac:dyDescent="0.35">
      <c r="C86" s="11" t="s">
        <v>304</v>
      </c>
      <c r="E86" s="24" t="s">
        <v>5</v>
      </c>
      <c r="F86" s="25">
        <v>10000</v>
      </c>
      <c r="G86" s="24" t="s">
        <v>4</v>
      </c>
    </row>
    <row r="87" spans="1:7" x14ac:dyDescent="0.35">
      <c r="A87" s="11" t="s">
        <v>183</v>
      </c>
      <c r="F87" s="25"/>
    </row>
    <row r="88" spans="1:7" x14ac:dyDescent="0.35">
      <c r="C88" s="11" t="s">
        <v>113</v>
      </c>
      <c r="F88" s="25"/>
    </row>
    <row r="89" spans="1:7" x14ac:dyDescent="0.35">
      <c r="A89" s="11" t="s">
        <v>114</v>
      </c>
      <c r="F89" s="25"/>
    </row>
    <row r="90" spans="1:7" x14ac:dyDescent="0.35">
      <c r="C90" s="11" t="s">
        <v>305</v>
      </c>
      <c r="E90" s="24" t="s">
        <v>5</v>
      </c>
      <c r="F90" s="25">
        <v>100000</v>
      </c>
      <c r="G90" s="24" t="s">
        <v>4</v>
      </c>
    </row>
    <row r="91" spans="1:7" x14ac:dyDescent="0.35">
      <c r="C91" s="11" t="s">
        <v>227</v>
      </c>
      <c r="F91" s="25"/>
    </row>
    <row r="92" spans="1:7" x14ac:dyDescent="0.35">
      <c r="A92" s="11" t="s">
        <v>228</v>
      </c>
      <c r="F92" s="25"/>
    </row>
    <row r="93" spans="1:7" x14ac:dyDescent="0.35">
      <c r="A93" s="11" t="s">
        <v>229</v>
      </c>
      <c r="F93" s="25"/>
    </row>
    <row r="94" spans="1:7" x14ac:dyDescent="0.35">
      <c r="A94" s="11" t="s">
        <v>230</v>
      </c>
      <c r="F94" s="25"/>
    </row>
    <row r="95" spans="1:7" x14ac:dyDescent="0.35">
      <c r="C95" s="21" t="s">
        <v>30</v>
      </c>
      <c r="D95" s="21"/>
      <c r="E95" s="22" t="s">
        <v>5</v>
      </c>
      <c r="F95" s="23">
        <v>10000</v>
      </c>
      <c r="G95" s="22" t="s">
        <v>4</v>
      </c>
    </row>
    <row r="96" spans="1:7" x14ac:dyDescent="0.35">
      <c r="C96" s="11" t="s">
        <v>115</v>
      </c>
      <c r="F96" s="25"/>
    </row>
    <row r="97" spans="1:7" x14ac:dyDescent="0.35">
      <c r="A97" s="11" t="s">
        <v>116</v>
      </c>
      <c r="F97" s="25"/>
    </row>
    <row r="98" spans="1:7" x14ac:dyDescent="0.35">
      <c r="A98" s="11" t="s">
        <v>307</v>
      </c>
      <c r="F98" s="25"/>
    </row>
    <row r="99" spans="1:7" x14ac:dyDescent="0.35">
      <c r="A99" s="11" t="s">
        <v>306</v>
      </c>
      <c r="F99" s="25"/>
    </row>
    <row r="100" spans="1:7" x14ac:dyDescent="0.35">
      <c r="C100" s="21" t="s">
        <v>31</v>
      </c>
      <c r="D100" s="21"/>
      <c r="E100" s="22" t="s">
        <v>5</v>
      </c>
      <c r="F100" s="23">
        <v>60000</v>
      </c>
      <c r="G100" s="22" t="s">
        <v>4</v>
      </c>
    </row>
    <row r="101" spans="1:7" x14ac:dyDescent="0.35">
      <c r="C101" s="11" t="s">
        <v>232</v>
      </c>
      <c r="F101" s="25"/>
    </row>
    <row r="102" spans="1:7" x14ac:dyDescent="0.35">
      <c r="A102" s="11" t="s">
        <v>234</v>
      </c>
      <c r="F102" s="25"/>
    </row>
    <row r="103" spans="1:7" x14ac:dyDescent="0.35">
      <c r="A103" s="11" t="s">
        <v>233</v>
      </c>
      <c r="F103" s="25"/>
    </row>
    <row r="104" spans="1:7" x14ac:dyDescent="0.35">
      <c r="C104" s="21" t="s">
        <v>32</v>
      </c>
      <c r="D104" s="21"/>
      <c r="E104" s="22" t="s">
        <v>5</v>
      </c>
      <c r="F104" s="23">
        <f>[2]ค่าตอบแทน!$D$47</f>
        <v>220800</v>
      </c>
      <c r="G104" s="22" t="s">
        <v>4</v>
      </c>
    </row>
    <row r="105" spans="1:7" x14ac:dyDescent="0.35">
      <c r="C105" s="11" t="s">
        <v>236</v>
      </c>
      <c r="F105" s="25"/>
    </row>
    <row r="106" spans="1:7" x14ac:dyDescent="0.35">
      <c r="A106" s="11" t="s">
        <v>406</v>
      </c>
      <c r="F106" s="25"/>
    </row>
    <row r="107" spans="1:7" x14ac:dyDescent="0.35">
      <c r="C107" s="21" t="s">
        <v>33</v>
      </c>
      <c r="D107" s="21"/>
      <c r="E107" s="22" t="s">
        <v>5</v>
      </c>
      <c r="F107" s="23">
        <v>60000</v>
      </c>
      <c r="G107" s="22" t="s">
        <v>4</v>
      </c>
    </row>
    <row r="108" spans="1:7" x14ac:dyDescent="0.35">
      <c r="C108" s="11" t="s">
        <v>238</v>
      </c>
      <c r="F108" s="25"/>
    </row>
    <row r="109" spans="1:7" x14ac:dyDescent="0.35">
      <c r="A109" s="11" t="s">
        <v>237</v>
      </c>
      <c r="F109" s="25"/>
    </row>
    <row r="110" spans="1:7" x14ac:dyDescent="0.35">
      <c r="C110" s="21" t="s">
        <v>34</v>
      </c>
      <c r="E110" s="22" t="s">
        <v>3</v>
      </c>
      <c r="F110" s="27">
        <f>F111+F118+F123+F130+F138+F143+F149+F154+F160</f>
        <v>3670000</v>
      </c>
      <c r="G110" s="22" t="s">
        <v>4</v>
      </c>
    </row>
    <row r="111" spans="1:7" x14ac:dyDescent="0.35">
      <c r="C111" s="21" t="s">
        <v>35</v>
      </c>
      <c r="D111" s="21"/>
      <c r="E111" s="22" t="s">
        <v>5</v>
      </c>
      <c r="F111" s="23">
        <v>1800000</v>
      </c>
      <c r="G111" s="22" t="s">
        <v>4</v>
      </c>
    </row>
    <row r="112" spans="1:7" x14ac:dyDescent="0.35">
      <c r="C112" s="11" t="s">
        <v>239</v>
      </c>
      <c r="F112" s="25"/>
    </row>
    <row r="113" spans="1:7" x14ac:dyDescent="0.35">
      <c r="A113" s="11" t="s">
        <v>240</v>
      </c>
      <c r="F113" s="25"/>
    </row>
    <row r="114" spans="1:7" x14ac:dyDescent="0.35">
      <c r="A114" s="11" t="s">
        <v>241</v>
      </c>
      <c r="F114" s="25"/>
    </row>
    <row r="115" spans="1:7" x14ac:dyDescent="0.35">
      <c r="A115" s="11" t="s">
        <v>652</v>
      </c>
      <c r="F115" s="25"/>
    </row>
    <row r="116" spans="1:7" x14ac:dyDescent="0.35">
      <c r="A116" s="11" t="s">
        <v>653</v>
      </c>
      <c r="F116" s="25"/>
    </row>
    <row r="117" spans="1:7" x14ac:dyDescent="0.35">
      <c r="C117" s="21" t="s">
        <v>36</v>
      </c>
      <c r="D117" s="21"/>
      <c r="E117" s="22"/>
      <c r="F117" s="23"/>
      <c r="G117" s="22"/>
    </row>
    <row r="118" spans="1:7" x14ac:dyDescent="0.35">
      <c r="C118" s="21" t="s">
        <v>310</v>
      </c>
      <c r="D118" s="21"/>
      <c r="E118" s="22" t="s">
        <v>5</v>
      </c>
      <c r="F118" s="23">
        <v>50000</v>
      </c>
      <c r="G118" s="22" t="s">
        <v>4</v>
      </c>
    </row>
    <row r="119" spans="1:7" x14ac:dyDescent="0.35">
      <c r="C119" s="11" t="s">
        <v>118</v>
      </c>
      <c r="F119" s="25"/>
    </row>
    <row r="120" spans="1:7" x14ac:dyDescent="0.35">
      <c r="A120" s="11" t="s">
        <v>119</v>
      </c>
      <c r="F120" s="25"/>
    </row>
    <row r="121" spans="1:7" x14ac:dyDescent="0.35">
      <c r="A121" s="11" t="s">
        <v>120</v>
      </c>
      <c r="F121" s="25"/>
    </row>
    <row r="122" spans="1:7" x14ac:dyDescent="0.35">
      <c r="A122" s="11" t="s">
        <v>121</v>
      </c>
      <c r="F122" s="25"/>
    </row>
    <row r="123" spans="1:7" x14ac:dyDescent="0.35">
      <c r="C123" s="21" t="s">
        <v>311</v>
      </c>
      <c r="D123" s="21"/>
      <c r="E123" s="22" t="s">
        <v>5</v>
      </c>
      <c r="F123" s="23">
        <v>30000</v>
      </c>
      <c r="G123" s="22" t="s">
        <v>4</v>
      </c>
    </row>
    <row r="124" spans="1:7" x14ac:dyDescent="0.35">
      <c r="C124" s="11" t="s">
        <v>122</v>
      </c>
      <c r="F124" s="25"/>
    </row>
    <row r="125" spans="1:7" x14ac:dyDescent="0.35">
      <c r="A125" s="11" t="s">
        <v>123</v>
      </c>
      <c r="F125" s="25"/>
    </row>
    <row r="126" spans="1:7" x14ac:dyDescent="0.35">
      <c r="A126" s="11" t="s">
        <v>242</v>
      </c>
      <c r="F126" s="25"/>
    </row>
    <row r="127" spans="1:7" x14ac:dyDescent="0.35">
      <c r="A127" s="11" t="s">
        <v>243</v>
      </c>
      <c r="F127" s="25"/>
    </row>
    <row r="128" spans="1:7" x14ac:dyDescent="0.35">
      <c r="A128" s="11" t="s">
        <v>245</v>
      </c>
      <c r="F128" s="25"/>
    </row>
    <row r="129" spans="1:7" x14ac:dyDescent="0.35">
      <c r="A129" s="11" t="s">
        <v>244</v>
      </c>
      <c r="F129" s="25"/>
    </row>
    <row r="130" spans="1:7" x14ac:dyDescent="0.35">
      <c r="C130" s="21" t="s">
        <v>312</v>
      </c>
      <c r="D130" s="21"/>
      <c r="E130" s="22" t="s">
        <v>5</v>
      </c>
      <c r="F130" s="23">
        <v>40000</v>
      </c>
      <c r="G130" s="22" t="s">
        <v>4</v>
      </c>
    </row>
    <row r="131" spans="1:7" x14ac:dyDescent="0.35">
      <c r="C131" s="11" t="s">
        <v>124</v>
      </c>
      <c r="F131" s="25"/>
    </row>
    <row r="132" spans="1:7" x14ac:dyDescent="0.35">
      <c r="A132" s="11" t="s">
        <v>125</v>
      </c>
      <c r="F132" s="25"/>
    </row>
    <row r="133" spans="1:7" x14ac:dyDescent="0.35">
      <c r="A133" s="11" t="s">
        <v>246</v>
      </c>
      <c r="F133" s="25"/>
    </row>
    <row r="134" spans="1:7" x14ac:dyDescent="0.35">
      <c r="A134" s="11" t="s">
        <v>580</v>
      </c>
      <c r="F134" s="25"/>
    </row>
    <row r="135" spans="1:7" x14ac:dyDescent="0.35">
      <c r="A135" s="11" t="s">
        <v>581</v>
      </c>
      <c r="F135" s="25"/>
    </row>
    <row r="136" spans="1:7" x14ac:dyDescent="0.35">
      <c r="C136" s="21" t="s">
        <v>126</v>
      </c>
      <c r="D136" s="21"/>
      <c r="E136" s="22"/>
      <c r="F136" s="23"/>
      <c r="G136" s="22"/>
    </row>
    <row r="137" spans="1:7" x14ac:dyDescent="0.35">
      <c r="A137" s="21" t="s">
        <v>176</v>
      </c>
      <c r="C137" s="21"/>
      <c r="D137" s="21"/>
      <c r="E137" s="22"/>
      <c r="F137" s="23"/>
      <c r="G137" s="22"/>
    </row>
    <row r="138" spans="1:7" x14ac:dyDescent="0.35">
      <c r="C138" s="21" t="s">
        <v>368</v>
      </c>
      <c r="D138" s="21"/>
      <c r="E138" s="22" t="s">
        <v>5</v>
      </c>
      <c r="F138" s="23">
        <v>350000</v>
      </c>
      <c r="G138" s="22" t="s">
        <v>4</v>
      </c>
    </row>
    <row r="139" spans="1:7" x14ac:dyDescent="0.35">
      <c r="C139" s="11" t="s">
        <v>127</v>
      </c>
      <c r="F139" s="25"/>
    </row>
    <row r="140" spans="1:7" x14ac:dyDescent="0.35">
      <c r="A140" s="11" t="s">
        <v>128</v>
      </c>
      <c r="F140" s="25"/>
    </row>
    <row r="141" spans="1:7" x14ac:dyDescent="0.35">
      <c r="A141" s="11" t="s">
        <v>129</v>
      </c>
      <c r="F141" s="25"/>
    </row>
    <row r="142" spans="1:7" x14ac:dyDescent="0.35">
      <c r="A142" s="11" t="s">
        <v>130</v>
      </c>
      <c r="F142" s="25"/>
    </row>
    <row r="143" spans="1:7" x14ac:dyDescent="0.35">
      <c r="C143" s="21" t="s">
        <v>683</v>
      </c>
      <c r="E143" s="22" t="s">
        <v>5</v>
      </c>
      <c r="F143" s="23">
        <v>500000</v>
      </c>
      <c r="G143" s="22" t="s">
        <v>4</v>
      </c>
    </row>
    <row r="144" spans="1:7" x14ac:dyDescent="0.35">
      <c r="C144" s="11" t="s">
        <v>684</v>
      </c>
      <c r="F144" s="25"/>
    </row>
    <row r="145" spans="1:12" x14ac:dyDescent="0.35">
      <c r="A145" s="11" t="s">
        <v>685</v>
      </c>
      <c r="F145" s="25"/>
    </row>
    <row r="146" spans="1:12" x14ac:dyDescent="0.35">
      <c r="A146" s="11" t="s">
        <v>686</v>
      </c>
      <c r="F146" s="25"/>
    </row>
    <row r="147" spans="1:12" x14ac:dyDescent="0.35">
      <c r="A147" s="11" t="s">
        <v>688</v>
      </c>
      <c r="F147" s="25"/>
    </row>
    <row r="148" spans="1:12" x14ac:dyDescent="0.35">
      <c r="A148" s="11" t="s">
        <v>687</v>
      </c>
      <c r="F148" s="25"/>
    </row>
    <row r="149" spans="1:12" x14ac:dyDescent="0.35">
      <c r="C149" s="65" t="s">
        <v>467</v>
      </c>
      <c r="D149" s="65"/>
      <c r="E149" s="22" t="s">
        <v>5</v>
      </c>
      <c r="F149" s="23">
        <v>300000</v>
      </c>
      <c r="G149" s="22" t="s">
        <v>4</v>
      </c>
    </row>
    <row r="150" spans="1:12" x14ac:dyDescent="0.35">
      <c r="C150" s="11" t="s">
        <v>131</v>
      </c>
      <c r="D150" s="66"/>
      <c r="F150" s="25"/>
    </row>
    <row r="151" spans="1:12" x14ac:dyDescent="0.35">
      <c r="A151" s="11" t="s">
        <v>439</v>
      </c>
      <c r="D151" s="66"/>
      <c r="F151" s="25"/>
    </row>
    <row r="152" spans="1:12" x14ac:dyDescent="0.35">
      <c r="A152" s="11" t="s">
        <v>132</v>
      </c>
      <c r="D152" s="66"/>
      <c r="F152" s="25"/>
    </row>
    <row r="153" spans="1:12" x14ac:dyDescent="0.35">
      <c r="A153" s="11" t="s">
        <v>440</v>
      </c>
      <c r="D153" s="66"/>
      <c r="F153" s="25"/>
    </row>
    <row r="154" spans="1:12" x14ac:dyDescent="0.35">
      <c r="C154" s="21" t="s">
        <v>472</v>
      </c>
      <c r="D154" s="21"/>
      <c r="E154" s="22" t="s">
        <v>5</v>
      </c>
      <c r="F154" s="23">
        <v>100000</v>
      </c>
      <c r="G154" s="22" t="s">
        <v>4</v>
      </c>
    </row>
    <row r="155" spans="1:12" x14ac:dyDescent="0.35">
      <c r="C155" s="11" t="s">
        <v>133</v>
      </c>
      <c r="F155" s="62"/>
    </row>
    <row r="156" spans="1:12" x14ac:dyDescent="0.35">
      <c r="A156" s="11" t="s">
        <v>483</v>
      </c>
      <c r="F156" s="62"/>
      <c r="J156" s="11" t="s">
        <v>488</v>
      </c>
      <c r="K156" s="67">
        <v>67200</v>
      </c>
      <c r="L156" s="11">
        <f>67200*2</f>
        <v>134400</v>
      </c>
    </row>
    <row r="157" spans="1:12" x14ac:dyDescent="0.35">
      <c r="A157" s="11" t="s">
        <v>407</v>
      </c>
      <c r="F157" s="62"/>
      <c r="J157" s="11" t="s">
        <v>490</v>
      </c>
      <c r="K157" s="67" t="s">
        <v>491</v>
      </c>
      <c r="L157" s="11">
        <f>37200*2</f>
        <v>74400</v>
      </c>
    </row>
    <row r="158" spans="1:12" x14ac:dyDescent="0.35">
      <c r="A158" s="11" t="s">
        <v>258</v>
      </c>
      <c r="F158" s="62"/>
      <c r="J158" s="11" t="s">
        <v>492</v>
      </c>
      <c r="K158" s="67">
        <v>43700</v>
      </c>
      <c r="L158" s="11">
        <v>43700</v>
      </c>
    </row>
    <row r="159" spans="1:12" s="21" customFormat="1" x14ac:dyDescent="0.35">
      <c r="A159" s="11" t="s">
        <v>408</v>
      </c>
      <c r="B159" s="11"/>
      <c r="C159" s="11"/>
      <c r="D159" s="11"/>
      <c r="E159" s="24"/>
      <c r="F159" s="62"/>
      <c r="G159" s="24"/>
      <c r="J159" s="11" t="s">
        <v>493</v>
      </c>
      <c r="K159" s="11">
        <v>45700</v>
      </c>
      <c r="L159" s="11">
        <v>45700</v>
      </c>
    </row>
    <row r="160" spans="1:12" x14ac:dyDescent="0.35">
      <c r="C160" s="21" t="s">
        <v>37</v>
      </c>
      <c r="D160" s="21"/>
      <c r="E160" s="22" t="s">
        <v>5</v>
      </c>
      <c r="F160" s="23">
        <v>500000</v>
      </c>
      <c r="G160" s="22" t="s">
        <v>4</v>
      </c>
      <c r="J160" s="11" t="s">
        <v>494</v>
      </c>
      <c r="K160" s="11">
        <v>45700</v>
      </c>
      <c r="L160" s="11">
        <v>45700</v>
      </c>
    </row>
    <row r="161" spans="1:12" x14ac:dyDescent="0.35">
      <c r="C161" s="11" t="s">
        <v>134</v>
      </c>
      <c r="F161" s="25"/>
      <c r="J161" s="11" t="s">
        <v>495</v>
      </c>
      <c r="K161" s="67" t="s">
        <v>496</v>
      </c>
      <c r="L161" s="11">
        <f>3600*2</f>
        <v>7200</v>
      </c>
    </row>
    <row r="162" spans="1:12" x14ac:dyDescent="0.35">
      <c r="A162" s="11" t="s">
        <v>135</v>
      </c>
      <c r="F162" s="25"/>
      <c r="J162" s="11" t="s">
        <v>497</v>
      </c>
      <c r="K162" s="11">
        <v>3600</v>
      </c>
      <c r="L162" s="11">
        <v>3600</v>
      </c>
    </row>
    <row r="163" spans="1:12" x14ac:dyDescent="0.35">
      <c r="A163" s="21"/>
      <c r="B163" s="21"/>
      <c r="C163" s="21" t="s">
        <v>38</v>
      </c>
      <c r="D163" s="21"/>
      <c r="E163" s="22" t="s">
        <v>3</v>
      </c>
      <c r="F163" s="27">
        <f>F164+F168+F172+F176+F179+F182+F188+F192+F196+F201+F205</f>
        <v>1780000</v>
      </c>
      <c r="G163" s="22" t="s">
        <v>4</v>
      </c>
      <c r="L163" s="11">
        <f>SUM(L156:L162)</f>
        <v>354700</v>
      </c>
    </row>
    <row r="164" spans="1:12" x14ac:dyDescent="0.35">
      <c r="C164" s="21" t="s">
        <v>39</v>
      </c>
      <c r="D164" s="21"/>
      <c r="E164" s="22" t="s">
        <v>5</v>
      </c>
      <c r="F164" s="23">
        <v>150000</v>
      </c>
      <c r="G164" s="22" t="s">
        <v>4</v>
      </c>
    </row>
    <row r="165" spans="1:12" x14ac:dyDescent="0.35">
      <c r="C165" s="11" t="s">
        <v>136</v>
      </c>
      <c r="F165" s="25"/>
    </row>
    <row r="166" spans="1:12" x14ac:dyDescent="0.35">
      <c r="A166" s="11" t="s">
        <v>278</v>
      </c>
      <c r="F166" s="25"/>
    </row>
    <row r="167" spans="1:12" x14ac:dyDescent="0.35">
      <c r="A167" s="11" t="s">
        <v>160</v>
      </c>
      <c r="F167" s="25"/>
    </row>
    <row r="168" spans="1:12" x14ac:dyDescent="0.35">
      <c r="C168" s="21" t="s">
        <v>40</v>
      </c>
      <c r="D168" s="21"/>
      <c r="E168" s="22" t="s">
        <v>5</v>
      </c>
      <c r="F168" s="23">
        <v>50000</v>
      </c>
      <c r="G168" s="22" t="s">
        <v>4</v>
      </c>
    </row>
    <row r="169" spans="1:12" x14ac:dyDescent="0.35">
      <c r="C169" s="11" t="s">
        <v>137</v>
      </c>
      <c r="F169" s="25"/>
    </row>
    <row r="170" spans="1:12" x14ac:dyDescent="0.35">
      <c r="A170" s="11" t="s">
        <v>138</v>
      </c>
      <c r="F170" s="25"/>
    </row>
    <row r="171" spans="1:12" x14ac:dyDescent="0.35">
      <c r="F171" s="25"/>
    </row>
    <row r="172" spans="1:12" x14ac:dyDescent="0.35">
      <c r="C172" s="21" t="s">
        <v>41</v>
      </c>
      <c r="D172" s="21"/>
      <c r="E172" s="22" t="s">
        <v>5</v>
      </c>
      <c r="F172" s="23">
        <v>130000</v>
      </c>
      <c r="G172" s="22" t="s">
        <v>4</v>
      </c>
    </row>
    <row r="173" spans="1:12" x14ac:dyDescent="0.35">
      <c r="C173" s="11" t="s">
        <v>139</v>
      </c>
      <c r="D173" s="21"/>
      <c r="E173" s="22"/>
      <c r="F173" s="23"/>
      <c r="G173" s="22"/>
    </row>
    <row r="174" spans="1:12" x14ac:dyDescent="0.35">
      <c r="A174" s="11" t="s">
        <v>140</v>
      </c>
      <c r="C174" s="21"/>
      <c r="D174" s="21"/>
      <c r="E174" s="22"/>
      <c r="F174" s="23"/>
      <c r="G174" s="22"/>
    </row>
    <row r="175" spans="1:12" x14ac:dyDescent="0.35">
      <c r="A175" s="11" t="s">
        <v>141</v>
      </c>
      <c r="C175" s="21"/>
      <c r="D175" s="21"/>
      <c r="E175" s="22"/>
      <c r="F175" s="23"/>
      <c r="G175" s="22"/>
    </row>
    <row r="176" spans="1:12" x14ac:dyDescent="0.35">
      <c r="C176" s="21" t="s">
        <v>42</v>
      </c>
      <c r="D176" s="21"/>
      <c r="E176" s="22" t="s">
        <v>5</v>
      </c>
      <c r="F176" s="23">
        <v>500000</v>
      </c>
      <c r="G176" s="22" t="s">
        <v>4</v>
      </c>
    </row>
    <row r="177" spans="1:12" x14ac:dyDescent="0.35">
      <c r="C177" s="11" t="s">
        <v>142</v>
      </c>
      <c r="D177" s="21"/>
      <c r="E177" s="22"/>
      <c r="F177" s="23"/>
      <c r="G177" s="22"/>
    </row>
    <row r="178" spans="1:12" x14ac:dyDescent="0.35">
      <c r="A178" s="11" t="s">
        <v>143</v>
      </c>
      <c r="C178" s="21"/>
      <c r="D178" s="21"/>
      <c r="E178" s="22"/>
      <c r="F178" s="23"/>
      <c r="G178" s="22"/>
    </row>
    <row r="179" spans="1:12" x14ac:dyDescent="0.35">
      <c r="C179" s="21" t="s">
        <v>43</v>
      </c>
      <c r="D179" s="21"/>
      <c r="E179" s="22" t="s">
        <v>5</v>
      </c>
      <c r="F179" s="23">
        <v>150000</v>
      </c>
      <c r="G179" s="22" t="s">
        <v>4</v>
      </c>
      <c r="J179" s="11" t="s">
        <v>488</v>
      </c>
      <c r="K179" s="67" t="s">
        <v>489</v>
      </c>
      <c r="L179" s="11">
        <f>45700*2</f>
        <v>91400</v>
      </c>
    </row>
    <row r="180" spans="1:12" x14ac:dyDescent="0.35">
      <c r="C180" s="11" t="s">
        <v>144</v>
      </c>
      <c r="D180" s="21"/>
      <c r="E180" s="22"/>
      <c r="F180" s="23"/>
      <c r="G180" s="22"/>
      <c r="J180" s="11" t="s">
        <v>490</v>
      </c>
      <c r="K180" s="67" t="s">
        <v>491</v>
      </c>
      <c r="L180" s="11">
        <f>37200*2</f>
        <v>74400</v>
      </c>
    </row>
    <row r="181" spans="1:12" x14ac:dyDescent="0.35">
      <c r="A181" s="11" t="s">
        <v>586</v>
      </c>
      <c r="D181" s="21"/>
      <c r="E181" s="22"/>
      <c r="F181" s="23"/>
      <c r="G181" s="22"/>
      <c r="J181" s="11" t="s">
        <v>492</v>
      </c>
      <c r="K181" s="67">
        <v>43700</v>
      </c>
      <c r="L181" s="11">
        <v>43700</v>
      </c>
    </row>
    <row r="182" spans="1:12" x14ac:dyDescent="0.35">
      <c r="C182" s="21" t="s">
        <v>61</v>
      </c>
      <c r="D182" s="21"/>
      <c r="E182" s="22" t="s">
        <v>5</v>
      </c>
      <c r="F182" s="23">
        <v>600000</v>
      </c>
      <c r="G182" s="22" t="s">
        <v>4</v>
      </c>
      <c r="J182" s="11" t="s">
        <v>494</v>
      </c>
      <c r="K182" s="11">
        <v>45700</v>
      </c>
      <c r="L182" s="11">
        <v>45700</v>
      </c>
    </row>
    <row r="183" spans="1:12" x14ac:dyDescent="0.35">
      <c r="C183" s="11" t="s">
        <v>146</v>
      </c>
      <c r="D183" s="21"/>
      <c r="E183" s="22"/>
      <c r="F183" s="23"/>
      <c r="G183" s="22"/>
      <c r="J183" s="11" t="s">
        <v>495</v>
      </c>
      <c r="K183" s="67" t="s">
        <v>496</v>
      </c>
      <c r="L183" s="11">
        <f>3600*2</f>
        <v>7200</v>
      </c>
    </row>
    <row r="184" spans="1:12" x14ac:dyDescent="0.35">
      <c r="A184" s="11" t="s">
        <v>147</v>
      </c>
      <c r="C184" s="21"/>
      <c r="D184" s="21"/>
      <c r="E184" s="22"/>
      <c r="F184" s="23"/>
      <c r="G184" s="22"/>
      <c r="J184" s="11" t="s">
        <v>497</v>
      </c>
      <c r="K184" s="11">
        <v>3600</v>
      </c>
      <c r="L184" s="11">
        <v>3600</v>
      </c>
    </row>
    <row r="185" spans="1:12" x14ac:dyDescent="0.35">
      <c r="A185" s="11" t="s">
        <v>148</v>
      </c>
      <c r="C185" s="21"/>
      <c r="D185" s="21"/>
      <c r="E185" s="22"/>
      <c r="F185" s="23"/>
      <c r="G185" s="22"/>
      <c r="L185" s="11">
        <f>SUM(L179:L184)</f>
        <v>266000</v>
      </c>
    </row>
    <row r="186" spans="1:12" x14ac:dyDescent="0.35">
      <c r="A186" s="11" t="s">
        <v>149</v>
      </c>
      <c r="C186" s="21"/>
      <c r="D186" s="21"/>
      <c r="E186" s="22"/>
      <c r="F186" s="23"/>
      <c r="G186" s="22"/>
    </row>
    <row r="187" spans="1:12" x14ac:dyDescent="0.35">
      <c r="A187" s="11" t="s">
        <v>150</v>
      </c>
      <c r="C187" s="21"/>
      <c r="D187" s="21"/>
      <c r="E187" s="22"/>
      <c r="F187" s="23"/>
      <c r="G187" s="22"/>
    </row>
    <row r="188" spans="1:12" x14ac:dyDescent="0.35">
      <c r="C188" s="21" t="s">
        <v>44</v>
      </c>
      <c r="D188" s="21"/>
      <c r="E188" s="22" t="s">
        <v>5</v>
      </c>
      <c r="F188" s="23">
        <v>50000</v>
      </c>
      <c r="G188" s="22" t="s">
        <v>4</v>
      </c>
    </row>
    <row r="189" spans="1:12" x14ac:dyDescent="0.35">
      <c r="C189" s="11" t="s">
        <v>151</v>
      </c>
      <c r="D189" s="21"/>
      <c r="E189" s="22"/>
      <c r="F189" s="23"/>
      <c r="G189" s="22"/>
    </row>
    <row r="190" spans="1:12" x14ac:dyDescent="0.35">
      <c r="A190" s="11" t="s">
        <v>152</v>
      </c>
      <c r="C190" s="21"/>
      <c r="D190" s="21"/>
      <c r="E190" s="22"/>
      <c r="F190" s="23"/>
      <c r="G190" s="22"/>
    </row>
    <row r="191" spans="1:12" x14ac:dyDescent="0.35">
      <c r="A191" s="11" t="s">
        <v>153</v>
      </c>
      <c r="C191" s="21"/>
      <c r="D191" s="21"/>
      <c r="E191" s="22"/>
      <c r="F191" s="23"/>
      <c r="G191" s="22"/>
    </row>
    <row r="192" spans="1:12" x14ac:dyDescent="0.35">
      <c r="C192" s="21" t="s">
        <v>66</v>
      </c>
      <c r="D192" s="21"/>
      <c r="E192" s="22" t="s">
        <v>5</v>
      </c>
      <c r="F192" s="23">
        <v>5000</v>
      </c>
      <c r="G192" s="22" t="s">
        <v>4</v>
      </c>
    </row>
    <row r="193" spans="1:7" x14ac:dyDescent="0.35">
      <c r="C193" s="11" t="s">
        <v>154</v>
      </c>
      <c r="D193" s="21"/>
      <c r="E193" s="22"/>
      <c r="F193" s="23"/>
      <c r="G193" s="22"/>
    </row>
    <row r="194" spans="1:7" x14ac:dyDescent="0.35">
      <c r="A194" s="11" t="s">
        <v>155</v>
      </c>
      <c r="D194" s="21"/>
      <c r="E194" s="22"/>
      <c r="F194" s="23"/>
      <c r="G194" s="22"/>
    </row>
    <row r="195" spans="1:7" x14ac:dyDescent="0.35">
      <c r="A195" s="11" t="s">
        <v>156</v>
      </c>
      <c r="C195" s="21"/>
      <c r="D195" s="21"/>
      <c r="E195" s="22"/>
      <c r="F195" s="23"/>
      <c r="G195" s="22"/>
    </row>
    <row r="196" spans="1:7" x14ac:dyDescent="0.35">
      <c r="C196" s="21" t="s">
        <v>45</v>
      </c>
      <c r="D196" s="21"/>
      <c r="E196" s="22" t="s">
        <v>5</v>
      </c>
      <c r="F196" s="23">
        <v>20000</v>
      </c>
      <c r="G196" s="22" t="s">
        <v>4</v>
      </c>
    </row>
    <row r="197" spans="1:7" x14ac:dyDescent="0.35">
      <c r="C197" s="11" t="s">
        <v>582</v>
      </c>
      <c r="D197" s="21"/>
      <c r="E197" s="22"/>
      <c r="F197" s="23"/>
      <c r="G197" s="22"/>
    </row>
    <row r="198" spans="1:7" x14ac:dyDescent="0.35">
      <c r="A198" s="11" t="s">
        <v>583</v>
      </c>
      <c r="C198" s="21"/>
      <c r="D198" s="21"/>
      <c r="E198" s="22"/>
      <c r="F198" s="23"/>
      <c r="G198" s="22"/>
    </row>
    <row r="199" spans="1:7" x14ac:dyDescent="0.35">
      <c r="A199" s="11" t="s">
        <v>584</v>
      </c>
      <c r="C199" s="21"/>
      <c r="D199" s="21"/>
      <c r="E199" s="22"/>
      <c r="F199" s="23"/>
      <c r="G199" s="22"/>
    </row>
    <row r="200" spans="1:7" x14ac:dyDescent="0.35">
      <c r="A200" s="11" t="s">
        <v>585</v>
      </c>
      <c r="C200" s="21"/>
      <c r="D200" s="21"/>
      <c r="E200" s="22"/>
      <c r="F200" s="23"/>
      <c r="G200" s="22"/>
    </row>
    <row r="201" spans="1:7" x14ac:dyDescent="0.35">
      <c r="C201" s="21" t="s">
        <v>46</v>
      </c>
      <c r="D201" s="21"/>
      <c r="E201" s="22" t="s">
        <v>5</v>
      </c>
      <c r="F201" s="23">
        <v>120000</v>
      </c>
      <c r="G201" s="22" t="s">
        <v>4</v>
      </c>
    </row>
    <row r="202" spans="1:7" x14ac:dyDescent="0.35">
      <c r="C202" s="11" t="s">
        <v>158</v>
      </c>
      <c r="D202" s="21"/>
      <c r="E202" s="22"/>
      <c r="F202" s="23"/>
      <c r="G202" s="22"/>
    </row>
    <row r="203" spans="1:7" x14ac:dyDescent="0.35">
      <c r="A203" s="11" t="s">
        <v>159</v>
      </c>
      <c r="D203" s="21"/>
      <c r="E203" s="22"/>
      <c r="F203" s="23"/>
      <c r="G203" s="22"/>
    </row>
    <row r="204" spans="1:7" x14ac:dyDescent="0.35">
      <c r="A204" s="11" t="s">
        <v>160</v>
      </c>
      <c r="D204" s="21"/>
      <c r="E204" s="22"/>
      <c r="F204" s="23"/>
      <c r="G204" s="22"/>
    </row>
    <row r="205" spans="1:7" x14ac:dyDescent="0.35">
      <c r="C205" s="21" t="s">
        <v>47</v>
      </c>
      <c r="D205" s="21"/>
      <c r="E205" s="22" t="s">
        <v>5</v>
      </c>
      <c r="F205" s="23">
        <v>5000</v>
      </c>
      <c r="G205" s="22" t="s">
        <v>4</v>
      </c>
    </row>
    <row r="206" spans="1:7" x14ac:dyDescent="0.35">
      <c r="C206" s="11" t="s">
        <v>161</v>
      </c>
      <c r="D206" s="21"/>
      <c r="E206" s="22"/>
      <c r="F206" s="23"/>
      <c r="G206" s="22"/>
    </row>
    <row r="207" spans="1:7" x14ac:dyDescent="0.35">
      <c r="A207" s="11" t="s">
        <v>162</v>
      </c>
      <c r="C207" s="21"/>
      <c r="D207" s="21"/>
      <c r="E207" s="22"/>
      <c r="F207" s="23"/>
      <c r="G207" s="22"/>
    </row>
    <row r="208" spans="1:7" x14ac:dyDescent="0.35">
      <c r="C208" s="21" t="s">
        <v>48</v>
      </c>
      <c r="E208" s="22" t="s">
        <v>3</v>
      </c>
      <c r="F208" s="27">
        <f>F209+F212+F215+F218+F221</f>
        <v>610000</v>
      </c>
      <c r="G208" s="22" t="s">
        <v>4</v>
      </c>
    </row>
    <row r="209" spans="1:7" x14ac:dyDescent="0.35">
      <c r="C209" s="21" t="s">
        <v>49</v>
      </c>
      <c r="D209" s="21"/>
      <c r="E209" s="22" t="s">
        <v>5</v>
      </c>
      <c r="F209" s="23">
        <v>400000</v>
      </c>
      <c r="G209" s="22" t="s">
        <v>4</v>
      </c>
    </row>
    <row r="210" spans="1:7" x14ac:dyDescent="0.35">
      <c r="C210" s="11" t="s">
        <v>549</v>
      </c>
      <c r="D210" s="21"/>
      <c r="E210" s="22"/>
      <c r="F210" s="23"/>
      <c r="G210" s="22"/>
    </row>
    <row r="211" spans="1:7" x14ac:dyDescent="0.35">
      <c r="A211" s="11" t="s">
        <v>550</v>
      </c>
      <c r="D211" s="21"/>
      <c r="E211" s="22"/>
      <c r="F211" s="23"/>
      <c r="G211" s="22"/>
    </row>
    <row r="212" spans="1:7" x14ac:dyDescent="0.35">
      <c r="C212" s="21" t="s">
        <v>50</v>
      </c>
      <c r="D212" s="21"/>
      <c r="E212" s="22" t="s">
        <v>5</v>
      </c>
      <c r="F212" s="23">
        <v>40000</v>
      </c>
      <c r="G212" s="22" t="s">
        <v>4</v>
      </c>
    </row>
    <row r="213" spans="1:7" x14ac:dyDescent="0.35">
      <c r="C213" s="11" t="s">
        <v>163</v>
      </c>
      <c r="D213" s="21"/>
      <c r="E213" s="22"/>
      <c r="F213" s="23"/>
      <c r="G213" s="22"/>
    </row>
    <row r="214" spans="1:7" x14ac:dyDescent="0.35">
      <c r="A214" s="11" t="s">
        <v>164</v>
      </c>
      <c r="C214" s="21"/>
      <c r="D214" s="21"/>
      <c r="E214" s="22"/>
      <c r="F214" s="23"/>
      <c r="G214" s="22"/>
    </row>
    <row r="215" spans="1:7" x14ac:dyDescent="0.35">
      <c r="C215" s="21" t="s">
        <v>51</v>
      </c>
      <c r="D215" s="21"/>
      <c r="E215" s="22" t="s">
        <v>5</v>
      </c>
      <c r="F215" s="23">
        <v>50000</v>
      </c>
      <c r="G215" s="22" t="s">
        <v>4</v>
      </c>
    </row>
    <row r="216" spans="1:7" x14ac:dyDescent="0.35">
      <c r="C216" s="11" t="s">
        <v>165</v>
      </c>
      <c r="D216" s="21"/>
      <c r="E216" s="22"/>
      <c r="F216" s="23"/>
      <c r="G216" s="22"/>
    </row>
    <row r="217" spans="1:7" x14ac:dyDescent="0.35">
      <c r="A217" s="11" t="s">
        <v>166</v>
      </c>
      <c r="D217" s="21"/>
      <c r="E217" s="22"/>
      <c r="F217" s="23"/>
      <c r="G217" s="22"/>
    </row>
    <row r="218" spans="1:7" x14ac:dyDescent="0.35">
      <c r="C218" s="21" t="s">
        <v>52</v>
      </c>
      <c r="E218" s="22" t="s">
        <v>5</v>
      </c>
      <c r="F218" s="23">
        <v>30000</v>
      </c>
      <c r="G218" s="22" t="s">
        <v>4</v>
      </c>
    </row>
    <row r="219" spans="1:7" x14ac:dyDescent="0.35">
      <c r="C219" s="11" t="s">
        <v>167</v>
      </c>
      <c r="E219" s="22"/>
      <c r="F219" s="23"/>
      <c r="G219" s="22"/>
    </row>
    <row r="220" spans="1:7" x14ac:dyDescent="0.35">
      <c r="A220" s="11" t="s">
        <v>168</v>
      </c>
      <c r="C220" s="21"/>
      <c r="E220" s="22"/>
      <c r="F220" s="23"/>
      <c r="G220" s="22"/>
    </row>
    <row r="221" spans="1:7" x14ac:dyDescent="0.35">
      <c r="C221" s="21" t="s">
        <v>53</v>
      </c>
      <c r="E221" s="22" t="s">
        <v>5</v>
      </c>
      <c r="F221" s="23">
        <v>90000</v>
      </c>
      <c r="G221" s="22" t="s">
        <v>4</v>
      </c>
    </row>
    <row r="222" spans="1:7" x14ac:dyDescent="0.35">
      <c r="C222" s="11" t="s">
        <v>169</v>
      </c>
      <c r="E222" s="22"/>
      <c r="F222" s="23"/>
      <c r="G222" s="22"/>
    </row>
    <row r="223" spans="1:7" x14ac:dyDescent="0.35">
      <c r="A223" s="11" t="s">
        <v>170</v>
      </c>
      <c r="E223" s="22"/>
      <c r="F223" s="23"/>
      <c r="G223" s="22"/>
    </row>
    <row r="224" spans="1:7" x14ac:dyDescent="0.35">
      <c r="A224" s="11" t="s">
        <v>171</v>
      </c>
      <c r="E224" s="22"/>
      <c r="F224" s="23"/>
      <c r="G224" s="22"/>
    </row>
    <row r="225" spans="1:7" x14ac:dyDescent="0.35">
      <c r="B225" s="21" t="s">
        <v>54</v>
      </c>
      <c r="E225" s="22" t="s">
        <v>3</v>
      </c>
      <c r="F225" s="27">
        <f>F226</f>
        <v>514000</v>
      </c>
      <c r="G225" s="22" t="s">
        <v>4</v>
      </c>
    </row>
    <row r="226" spans="1:7" x14ac:dyDescent="0.35">
      <c r="B226" s="21"/>
      <c r="C226" s="21" t="s">
        <v>56</v>
      </c>
      <c r="E226" s="22" t="s">
        <v>3</v>
      </c>
      <c r="F226" s="27">
        <f>F227+F232</f>
        <v>514000</v>
      </c>
      <c r="G226" s="22" t="s">
        <v>4</v>
      </c>
    </row>
    <row r="227" spans="1:7" x14ac:dyDescent="0.35">
      <c r="C227" s="21" t="s">
        <v>409</v>
      </c>
      <c r="D227" s="21"/>
      <c r="E227" s="22" t="s">
        <v>3</v>
      </c>
      <c r="F227" s="23">
        <f>F228</f>
        <v>14000</v>
      </c>
      <c r="G227" s="22" t="s">
        <v>4</v>
      </c>
    </row>
    <row r="228" spans="1:7" x14ac:dyDescent="0.35">
      <c r="C228" s="21" t="s">
        <v>597</v>
      </c>
      <c r="D228" s="21"/>
      <c r="E228" s="22" t="s">
        <v>5</v>
      </c>
      <c r="F228" s="23">
        <v>14000</v>
      </c>
      <c r="G228" s="22" t="s">
        <v>4</v>
      </c>
    </row>
    <row r="229" spans="1:7" x14ac:dyDescent="0.35">
      <c r="C229" s="11" t="s">
        <v>598</v>
      </c>
      <c r="F229" s="25"/>
    </row>
    <row r="230" spans="1:7" x14ac:dyDescent="0.35">
      <c r="A230" s="11" t="s">
        <v>599</v>
      </c>
      <c r="F230" s="25"/>
    </row>
    <row r="231" spans="1:7" x14ac:dyDescent="0.35">
      <c r="A231" s="11" t="s">
        <v>600</v>
      </c>
      <c r="F231" s="25"/>
    </row>
    <row r="232" spans="1:7" x14ac:dyDescent="0.35">
      <c r="C232" s="21" t="s">
        <v>55</v>
      </c>
      <c r="D232" s="21"/>
      <c r="E232" s="22" t="s">
        <v>5</v>
      </c>
      <c r="F232" s="23">
        <v>500000</v>
      </c>
      <c r="G232" s="22" t="s">
        <v>4</v>
      </c>
    </row>
    <row r="233" spans="1:7" x14ac:dyDescent="0.35">
      <c r="C233" s="11" t="s">
        <v>172</v>
      </c>
      <c r="F233" s="25"/>
    </row>
    <row r="234" spans="1:7" x14ac:dyDescent="0.35">
      <c r="A234" s="11" t="s">
        <v>173</v>
      </c>
      <c r="F234" s="25"/>
    </row>
    <row r="235" spans="1:7" x14ac:dyDescent="0.35">
      <c r="A235" s="11" t="s">
        <v>174</v>
      </c>
      <c r="F235" s="25"/>
    </row>
    <row r="236" spans="1:7" x14ac:dyDescent="0.35">
      <c r="A236" s="11" t="s">
        <v>175</v>
      </c>
      <c r="F236" s="25"/>
    </row>
    <row r="237" spans="1:7" x14ac:dyDescent="0.35">
      <c r="F237" s="25"/>
    </row>
    <row r="238" spans="1:7" x14ac:dyDescent="0.35">
      <c r="A238" s="21" t="s">
        <v>58</v>
      </c>
      <c r="E238" s="22" t="s">
        <v>3</v>
      </c>
      <c r="F238" s="27">
        <f>F239</f>
        <v>70000</v>
      </c>
      <c r="G238" s="22" t="s">
        <v>4</v>
      </c>
    </row>
    <row r="239" spans="1:7" x14ac:dyDescent="0.35">
      <c r="B239" s="21" t="s">
        <v>27</v>
      </c>
      <c r="E239" s="22" t="s">
        <v>3</v>
      </c>
      <c r="F239" s="27">
        <f>F240</f>
        <v>70000</v>
      </c>
      <c r="G239" s="22" t="s">
        <v>4</v>
      </c>
    </row>
    <row r="240" spans="1:7" x14ac:dyDescent="0.35">
      <c r="C240" s="21" t="s">
        <v>34</v>
      </c>
      <c r="E240" s="22" t="s">
        <v>3</v>
      </c>
      <c r="F240" s="27">
        <f>F243</f>
        <v>70000</v>
      </c>
      <c r="G240" s="22" t="s">
        <v>4</v>
      </c>
    </row>
    <row r="241" spans="1:7" x14ac:dyDescent="0.35">
      <c r="C241" s="21" t="s">
        <v>126</v>
      </c>
      <c r="D241" s="21"/>
      <c r="E241" s="22"/>
      <c r="F241" s="23"/>
      <c r="G241" s="22"/>
    </row>
    <row r="242" spans="1:7" x14ac:dyDescent="0.35">
      <c r="A242" s="21" t="s">
        <v>176</v>
      </c>
      <c r="C242" s="21"/>
      <c r="D242" s="21"/>
      <c r="E242" s="22"/>
      <c r="F242" s="23"/>
      <c r="G242" s="22"/>
    </row>
    <row r="243" spans="1:7" x14ac:dyDescent="0.35">
      <c r="C243" s="11" t="s">
        <v>274</v>
      </c>
      <c r="E243" s="24" t="s">
        <v>5</v>
      </c>
      <c r="F243" s="25">
        <v>70000</v>
      </c>
      <c r="G243" s="24" t="s">
        <v>4</v>
      </c>
    </row>
    <row r="244" spans="1:7" x14ac:dyDescent="0.35">
      <c r="C244" s="11" t="s">
        <v>177</v>
      </c>
      <c r="F244" s="25"/>
    </row>
    <row r="245" spans="1:7" x14ac:dyDescent="0.35">
      <c r="A245" s="11" t="s">
        <v>441</v>
      </c>
      <c r="F245" s="25"/>
    </row>
    <row r="246" spans="1:7" x14ac:dyDescent="0.35">
      <c r="A246" s="11" t="s">
        <v>442</v>
      </c>
    </row>
    <row r="248" spans="1:7" x14ac:dyDescent="0.35">
      <c r="A248" s="21" t="s">
        <v>59</v>
      </c>
      <c r="E248" s="22" t="s">
        <v>3</v>
      </c>
      <c r="F248" s="26">
        <f>F249+F279+F335</f>
        <v>3122360</v>
      </c>
      <c r="G248" s="22" t="s">
        <v>4</v>
      </c>
    </row>
    <row r="249" spans="1:7" x14ac:dyDescent="0.35">
      <c r="B249" s="21" t="s">
        <v>13</v>
      </c>
      <c r="E249" s="22" t="s">
        <v>3</v>
      </c>
      <c r="F249" s="27">
        <f>F250</f>
        <v>2180760</v>
      </c>
      <c r="G249" s="22" t="s">
        <v>4</v>
      </c>
    </row>
    <row r="250" spans="1:7" x14ac:dyDescent="0.35">
      <c r="C250" s="21" t="s">
        <v>20</v>
      </c>
      <c r="E250" s="22" t="s">
        <v>3</v>
      </c>
      <c r="F250" s="27">
        <f>F251+F256+F265+F269+F273</f>
        <v>2180760</v>
      </c>
      <c r="G250" s="22" t="s">
        <v>4</v>
      </c>
    </row>
    <row r="251" spans="1:7" x14ac:dyDescent="0.35">
      <c r="C251" s="21" t="s">
        <v>21</v>
      </c>
      <c r="D251" s="21"/>
      <c r="E251" s="22" t="s">
        <v>5</v>
      </c>
      <c r="F251" s="23">
        <f>[2]เงินเดือน!$I$41</f>
        <v>1551120</v>
      </c>
      <c r="G251" s="22" t="s">
        <v>4</v>
      </c>
    </row>
    <row r="252" spans="1:7" x14ac:dyDescent="0.35">
      <c r="C252" s="11" t="s">
        <v>226</v>
      </c>
      <c r="D252" s="68"/>
      <c r="F252" s="25"/>
    </row>
    <row r="253" spans="1:7" x14ac:dyDescent="0.35">
      <c r="A253" s="11" t="s">
        <v>323</v>
      </c>
      <c r="C253" s="68"/>
      <c r="D253" s="68"/>
      <c r="F253" s="25"/>
    </row>
    <row r="254" spans="1:7" x14ac:dyDescent="0.35">
      <c r="A254" s="11" t="s">
        <v>540</v>
      </c>
      <c r="C254" s="68"/>
      <c r="D254" s="68"/>
      <c r="F254" s="25"/>
    </row>
    <row r="255" spans="1:7" x14ac:dyDescent="0.35">
      <c r="A255" s="11" t="s">
        <v>438</v>
      </c>
      <c r="C255" s="68"/>
      <c r="D255" s="68"/>
      <c r="F255" s="25"/>
    </row>
    <row r="256" spans="1:7" x14ac:dyDescent="0.35">
      <c r="C256" s="21" t="s">
        <v>23</v>
      </c>
      <c r="D256" s="21"/>
      <c r="E256" s="22" t="s">
        <v>5</v>
      </c>
      <c r="F256" s="23">
        <v>78000</v>
      </c>
      <c r="G256" s="22" t="s">
        <v>4</v>
      </c>
    </row>
    <row r="257" spans="1:7" x14ac:dyDescent="0.35">
      <c r="C257" s="11" t="s">
        <v>432</v>
      </c>
      <c r="E257" s="22"/>
      <c r="F257" s="23"/>
      <c r="G257" s="22"/>
    </row>
    <row r="258" spans="1:7" x14ac:dyDescent="0.35">
      <c r="A258" s="11" t="s">
        <v>433</v>
      </c>
      <c r="E258" s="22"/>
      <c r="F258" s="23"/>
      <c r="G258" s="22"/>
    </row>
    <row r="259" spans="1:7" x14ac:dyDescent="0.35">
      <c r="A259" s="11" t="s">
        <v>434</v>
      </c>
      <c r="E259" s="22"/>
      <c r="F259" s="23"/>
      <c r="G259" s="22"/>
    </row>
    <row r="260" spans="1:7" x14ac:dyDescent="0.35">
      <c r="A260" s="11" t="s">
        <v>435</v>
      </c>
      <c r="E260" s="22"/>
      <c r="F260" s="23"/>
      <c r="G260" s="22"/>
    </row>
    <row r="261" spans="1:7" x14ac:dyDescent="0.35">
      <c r="A261" s="11" t="s">
        <v>436</v>
      </c>
      <c r="E261" s="22"/>
      <c r="F261" s="23"/>
      <c r="G261" s="22"/>
    </row>
    <row r="262" spans="1:7" x14ac:dyDescent="0.35">
      <c r="A262" s="11" t="s">
        <v>437</v>
      </c>
      <c r="E262" s="22"/>
      <c r="F262" s="23"/>
      <c r="G262" s="22"/>
    </row>
    <row r="263" spans="1:7" x14ac:dyDescent="0.35">
      <c r="A263" s="69" t="s">
        <v>343</v>
      </c>
      <c r="E263" s="22"/>
      <c r="F263" s="23"/>
      <c r="G263" s="22"/>
    </row>
    <row r="264" spans="1:7" x14ac:dyDescent="0.35">
      <c r="A264" s="69"/>
      <c r="E264" s="22"/>
      <c r="F264" s="23"/>
      <c r="G264" s="22"/>
    </row>
    <row r="265" spans="1:7" x14ac:dyDescent="0.35">
      <c r="A265" s="11" t="s">
        <v>178</v>
      </c>
      <c r="C265" s="21" t="s">
        <v>60</v>
      </c>
      <c r="D265" s="21"/>
      <c r="E265" s="22" t="s">
        <v>5</v>
      </c>
      <c r="F265" s="23">
        <f>[2]เงินเดือน!$I$134</f>
        <v>221760</v>
      </c>
      <c r="G265" s="22" t="s">
        <v>4</v>
      </c>
    </row>
    <row r="266" spans="1:7" x14ac:dyDescent="0.35">
      <c r="C266" s="11" t="s">
        <v>179</v>
      </c>
      <c r="E266" s="12"/>
      <c r="F266" s="23"/>
      <c r="G266" s="22"/>
    </row>
    <row r="267" spans="1:7" x14ac:dyDescent="0.35">
      <c r="A267" s="11" t="s">
        <v>180</v>
      </c>
      <c r="E267" s="12"/>
      <c r="F267" s="23"/>
      <c r="G267" s="22"/>
    </row>
    <row r="268" spans="1:7" x14ac:dyDescent="0.35">
      <c r="A268" s="11" t="s">
        <v>344</v>
      </c>
      <c r="E268" s="12"/>
      <c r="F268" s="23"/>
      <c r="G268" s="22"/>
    </row>
    <row r="269" spans="1:7" x14ac:dyDescent="0.35">
      <c r="C269" s="21" t="s">
        <v>24</v>
      </c>
      <c r="D269" s="21"/>
      <c r="E269" s="22" t="s">
        <v>5</v>
      </c>
      <c r="F269" s="23">
        <f>[2]เงินเดือน!$I$213</f>
        <v>281880</v>
      </c>
      <c r="G269" s="22" t="s">
        <v>4</v>
      </c>
    </row>
    <row r="270" spans="1:7" x14ac:dyDescent="0.35">
      <c r="C270" s="11" t="s">
        <v>247</v>
      </c>
      <c r="E270" s="22"/>
      <c r="F270" s="23"/>
      <c r="G270" s="22"/>
    </row>
    <row r="271" spans="1:7" x14ac:dyDescent="0.35">
      <c r="A271" s="11" t="s">
        <v>248</v>
      </c>
      <c r="E271" s="22"/>
      <c r="F271" s="23"/>
      <c r="G271" s="22"/>
    </row>
    <row r="272" spans="1:7" x14ac:dyDescent="0.35">
      <c r="A272" s="11" t="s">
        <v>345</v>
      </c>
      <c r="E272" s="22"/>
      <c r="F272" s="23"/>
      <c r="G272" s="22"/>
    </row>
    <row r="273" spans="1:7" x14ac:dyDescent="0.35">
      <c r="C273" s="21" t="s">
        <v>25</v>
      </c>
      <c r="D273" s="21"/>
      <c r="E273" s="22" t="s">
        <v>5</v>
      </c>
      <c r="F273" s="23">
        <f>[2]ค่าครองชีพ!$G$37</f>
        <v>48000</v>
      </c>
      <c r="G273" s="22" t="s">
        <v>4</v>
      </c>
    </row>
    <row r="274" spans="1:7" x14ac:dyDescent="0.35">
      <c r="C274" s="11" t="s">
        <v>349</v>
      </c>
      <c r="F274" s="25"/>
    </row>
    <row r="275" spans="1:7" x14ac:dyDescent="0.35">
      <c r="A275" s="11" t="s">
        <v>347</v>
      </c>
      <c r="F275" s="25"/>
    </row>
    <row r="276" spans="1:7" x14ac:dyDescent="0.35">
      <c r="A276" s="11" t="s">
        <v>358</v>
      </c>
      <c r="F276" s="25"/>
    </row>
    <row r="277" spans="1:7" x14ac:dyDescent="0.35">
      <c r="A277" s="11" t="s">
        <v>348</v>
      </c>
      <c r="F277" s="25"/>
    </row>
    <row r="278" spans="1:7" x14ac:dyDescent="0.35">
      <c r="A278" s="11" t="s">
        <v>357</v>
      </c>
      <c r="F278" s="25"/>
    </row>
    <row r="279" spans="1:7" x14ac:dyDescent="0.35">
      <c r="B279" s="21" t="s">
        <v>27</v>
      </c>
      <c r="E279" s="22" t="s">
        <v>3</v>
      </c>
      <c r="F279" s="27">
        <f>F280+F294+F321</f>
        <v>932600</v>
      </c>
      <c r="G279" s="22" t="s">
        <v>4</v>
      </c>
    </row>
    <row r="280" spans="1:7" x14ac:dyDescent="0.35">
      <c r="C280" s="21" t="s">
        <v>28</v>
      </c>
      <c r="E280" s="22" t="s">
        <v>3</v>
      </c>
      <c r="F280" s="27">
        <f>F281+F284+F288+F291</f>
        <v>134000</v>
      </c>
      <c r="G280" s="22" t="s">
        <v>4</v>
      </c>
    </row>
    <row r="281" spans="1:7" x14ac:dyDescent="0.35">
      <c r="C281" s="21" t="s">
        <v>29</v>
      </c>
      <c r="D281" s="21"/>
      <c r="E281" s="22" t="s">
        <v>5</v>
      </c>
      <c r="F281" s="27">
        <v>10000</v>
      </c>
      <c r="G281" s="22" t="s">
        <v>4</v>
      </c>
    </row>
    <row r="282" spans="1:7" x14ac:dyDescent="0.35">
      <c r="C282" s="11" t="s">
        <v>181</v>
      </c>
      <c r="E282" s="12"/>
      <c r="F282" s="25"/>
    </row>
    <row r="283" spans="1:7" x14ac:dyDescent="0.35">
      <c r="A283" s="11" t="s">
        <v>182</v>
      </c>
      <c r="E283" s="12"/>
      <c r="F283" s="25"/>
    </row>
    <row r="284" spans="1:7" x14ac:dyDescent="0.35">
      <c r="C284" s="21" t="s">
        <v>31</v>
      </c>
      <c r="D284" s="21"/>
      <c r="E284" s="22" t="s">
        <v>5</v>
      </c>
      <c r="F284" s="23">
        <v>10000</v>
      </c>
      <c r="G284" s="22" t="s">
        <v>4</v>
      </c>
    </row>
    <row r="285" spans="1:7" x14ac:dyDescent="0.35">
      <c r="C285" s="11" t="s">
        <v>232</v>
      </c>
      <c r="E285" s="22"/>
      <c r="F285" s="23"/>
      <c r="G285" s="22"/>
    </row>
    <row r="286" spans="1:7" x14ac:dyDescent="0.35">
      <c r="A286" s="11" t="s">
        <v>231</v>
      </c>
      <c r="E286" s="22"/>
      <c r="F286" s="23"/>
      <c r="G286" s="22"/>
    </row>
    <row r="287" spans="1:7" x14ac:dyDescent="0.35">
      <c r="A287" s="11" t="s">
        <v>117</v>
      </c>
      <c r="E287" s="22"/>
      <c r="F287" s="23"/>
      <c r="G287" s="22"/>
    </row>
    <row r="288" spans="1:7" x14ac:dyDescent="0.35">
      <c r="C288" s="21" t="s">
        <v>32</v>
      </c>
      <c r="D288" s="21"/>
      <c r="E288" s="22" t="s">
        <v>5</v>
      </c>
      <c r="F288" s="23">
        <f>[3]ค่าตอบแทน!$D$51</f>
        <v>84000</v>
      </c>
      <c r="G288" s="22" t="s">
        <v>4</v>
      </c>
    </row>
    <row r="289" spans="1:7" x14ac:dyDescent="0.35">
      <c r="C289" s="11" t="s">
        <v>236</v>
      </c>
      <c r="E289" s="22"/>
      <c r="F289" s="23"/>
      <c r="G289" s="22"/>
    </row>
    <row r="290" spans="1:7" x14ac:dyDescent="0.35">
      <c r="A290" s="11" t="s">
        <v>235</v>
      </c>
      <c r="E290" s="22"/>
      <c r="F290" s="23"/>
      <c r="G290" s="22"/>
    </row>
    <row r="291" spans="1:7" x14ac:dyDescent="0.35">
      <c r="C291" s="21" t="s">
        <v>33</v>
      </c>
      <c r="D291" s="21"/>
      <c r="E291" s="22" t="s">
        <v>5</v>
      </c>
      <c r="F291" s="23">
        <v>30000</v>
      </c>
      <c r="G291" s="22" t="s">
        <v>4</v>
      </c>
    </row>
    <row r="292" spans="1:7" x14ac:dyDescent="0.35">
      <c r="C292" s="11" t="s">
        <v>184</v>
      </c>
      <c r="E292" s="22"/>
      <c r="F292" s="23"/>
      <c r="G292" s="22"/>
    </row>
    <row r="293" spans="1:7" x14ac:dyDescent="0.35">
      <c r="A293" s="11" t="s">
        <v>185</v>
      </c>
      <c r="E293" s="22"/>
      <c r="F293" s="23"/>
      <c r="G293" s="22"/>
    </row>
    <row r="294" spans="1:7" x14ac:dyDescent="0.35">
      <c r="C294" s="21" t="s">
        <v>34</v>
      </c>
      <c r="E294" s="22" t="s">
        <v>3</v>
      </c>
      <c r="F294" s="27">
        <f>F295+F300+F307+F312+F318</f>
        <v>605000</v>
      </c>
      <c r="G294" s="22" t="s">
        <v>4</v>
      </c>
    </row>
    <row r="295" spans="1:7" x14ac:dyDescent="0.35">
      <c r="C295" s="21" t="s">
        <v>35</v>
      </c>
      <c r="D295" s="21"/>
      <c r="E295" s="22" t="s">
        <v>5</v>
      </c>
      <c r="F295" s="23">
        <v>120000</v>
      </c>
      <c r="G295" s="22" t="s">
        <v>4</v>
      </c>
    </row>
    <row r="296" spans="1:7" x14ac:dyDescent="0.35">
      <c r="C296" s="11" t="s">
        <v>186</v>
      </c>
      <c r="E296" s="12"/>
      <c r="F296" s="23"/>
      <c r="G296" s="22"/>
    </row>
    <row r="297" spans="1:7" x14ac:dyDescent="0.35">
      <c r="A297" s="11" t="s">
        <v>187</v>
      </c>
      <c r="E297" s="12"/>
      <c r="F297" s="23"/>
      <c r="G297" s="22"/>
    </row>
    <row r="298" spans="1:7" x14ac:dyDescent="0.35">
      <c r="A298" s="11" t="s">
        <v>188</v>
      </c>
      <c r="E298" s="12"/>
      <c r="F298" s="23"/>
      <c r="G298" s="22"/>
    </row>
    <row r="299" spans="1:7" x14ac:dyDescent="0.35">
      <c r="A299" s="11" t="s">
        <v>189</v>
      </c>
      <c r="E299" s="12"/>
      <c r="F299" s="23"/>
      <c r="G299" s="22"/>
    </row>
    <row r="300" spans="1:7" x14ac:dyDescent="0.35">
      <c r="C300" s="21" t="s">
        <v>36</v>
      </c>
      <c r="D300" s="21"/>
      <c r="E300" s="22" t="s">
        <v>3</v>
      </c>
      <c r="F300" s="23">
        <v>20000</v>
      </c>
      <c r="G300" s="22" t="s">
        <v>4</v>
      </c>
    </row>
    <row r="301" spans="1:7" x14ac:dyDescent="0.35">
      <c r="C301" s="11" t="s">
        <v>118</v>
      </c>
      <c r="F301" s="25"/>
    </row>
    <row r="302" spans="1:7" x14ac:dyDescent="0.35">
      <c r="A302" s="11" t="s">
        <v>119</v>
      </c>
      <c r="F302" s="25"/>
    </row>
    <row r="303" spans="1:7" x14ac:dyDescent="0.35">
      <c r="A303" s="11" t="s">
        <v>120</v>
      </c>
      <c r="F303" s="25"/>
    </row>
    <row r="304" spans="1:7" x14ac:dyDescent="0.35">
      <c r="A304" s="11" t="s">
        <v>121</v>
      </c>
      <c r="F304" s="25"/>
    </row>
    <row r="305" spans="1:7" x14ac:dyDescent="0.35">
      <c r="C305" s="21" t="s">
        <v>126</v>
      </c>
      <c r="D305" s="21"/>
      <c r="E305" s="22"/>
      <c r="F305" s="23"/>
      <c r="G305" s="22"/>
    </row>
    <row r="306" spans="1:7" x14ac:dyDescent="0.35">
      <c r="A306" s="21" t="s">
        <v>176</v>
      </c>
      <c r="C306" s="21"/>
      <c r="D306" s="21"/>
      <c r="E306" s="22"/>
      <c r="F306" s="23"/>
      <c r="G306" s="22"/>
    </row>
    <row r="307" spans="1:7" x14ac:dyDescent="0.35">
      <c r="C307" s="21" t="s">
        <v>368</v>
      </c>
      <c r="D307" s="21"/>
      <c r="E307" s="22" t="s">
        <v>5</v>
      </c>
      <c r="F307" s="23">
        <v>150000</v>
      </c>
      <c r="G307" s="22" t="s">
        <v>4</v>
      </c>
    </row>
    <row r="308" spans="1:7" x14ac:dyDescent="0.35">
      <c r="C308" s="11" t="s">
        <v>193</v>
      </c>
      <c r="E308" s="12"/>
      <c r="F308" s="25"/>
    </row>
    <row r="309" spans="1:7" x14ac:dyDescent="0.35">
      <c r="A309" s="11" t="s">
        <v>194</v>
      </c>
      <c r="E309" s="12"/>
      <c r="F309" s="25"/>
    </row>
    <row r="310" spans="1:7" x14ac:dyDescent="0.35">
      <c r="A310" s="11" t="s">
        <v>526</v>
      </c>
      <c r="E310" s="12"/>
      <c r="F310" s="25"/>
    </row>
    <row r="311" spans="1:7" x14ac:dyDescent="0.35">
      <c r="A311" s="11" t="s">
        <v>527</v>
      </c>
      <c r="E311" s="12"/>
      <c r="F311" s="25"/>
    </row>
    <row r="312" spans="1:7" x14ac:dyDescent="0.35">
      <c r="C312" s="21" t="s">
        <v>313</v>
      </c>
      <c r="D312" s="21"/>
      <c r="E312" s="22" t="s">
        <v>5</v>
      </c>
      <c r="F312" s="23">
        <v>300000</v>
      </c>
      <c r="G312" s="22" t="s">
        <v>4</v>
      </c>
    </row>
    <row r="313" spans="1:7" x14ac:dyDescent="0.35">
      <c r="C313" s="11" t="s">
        <v>249</v>
      </c>
      <c r="E313" s="12"/>
      <c r="F313" s="25"/>
    </row>
    <row r="314" spans="1:7" x14ac:dyDescent="0.35">
      <c r="A314" s="11" t="s">
        <v>443</v>
      </c>
      <c r="E314" s="12"/>
      <c r="F314" s="25"/>
    </row>
    <row r="315" spans="1:7" x14ac:dyDescent="0.35">
      <c r="A315" s="11" t="s">
        <v>444</v>
      </c>
      <c r="E315" s="12"/>
      <c r="F315" s="25"/>
    </row>
    <row r="316" spans="1:7" x14ac:dyDescent="0.35">
      <c r="A316" s="11" t="s">
        <v>445</v>
      </c>
      <c r="E316" s="12"/>
      <c r="F316" s="25"/>
    </row>
    <row r="317" spans="1:7" x14ac:dyDescent="0.35">
      <c r="A317" s="11" t="s">
        <v>160</v>
      </c>
      <c r="E317" s="12"/>
      <c r="F317" s="25"/>
    </row>
    <row r="318" spans="1:7" x14ac:dyDescent="0.35">
      <c r="C318" s="21" t="s">
        <v>37</v>
      </c>
      <c r="D318" s="21"/>
      <c r="E318" s="22" t="s">
        <v>5</v>
      </c>
      <c r="F318" s="23">
        <v>15000</v>
      </c>
      <c r="G318" s="22" t="s">
        <v>4</v>
      </c>
    </row>
    <row r="319" spans="1:7" x14ac:dyDescent="0.35">
      <c r="C319" s="11" t="s">
        <v>134</v>
      </c>
      <c r="E319" s="22"/>
      <c r="F319" s="23"/>
      <c r="G319" s="22"/>
    </row>
    <row r="320" spans="1:7" x14ac:dyDescent="0.35">
      <c r="A320" s="11" t="s">
        <v>135</v>
      </c>
      <c r="E320" s="22"/>
      <c r="F320" s="23"/>
      <c r="G320" s="22"/>
    </row>
    <row r="321" spans="1:7" x14ac:dyDescent="0.35">
      <c r="C321" s="21" t="s">
        <v>38</v>
      </c>
      <c r="E321" s="22" t="s">
        <v>3</v>
      </c>
      <c r="F321" s="27">
        <f>F322+F326+F331</f>
        <v>193600</v>
      </c>
      <c r="G321" s="22" t="s">
        <v>4</v>
      </c>
    </row>
    <row r="322" spans="1:7" x14ac:dyDescent="0.35">
      <c r="C322" s="21" t="s">
        <v>39</v>
      </c>
      <c r="D322" s="21"/>
      <c r="E322" s="22" t="s">
        <v>5</v>
      </c>
      <c r="F322" s="23">
        <v>120000</v>
      </c>
      <c r="G322" s="22" t="s">
        <v>4</v>
      </c>
    </row>
    <row r="323" spans="1:7" x14ac:dyDescent="0.35">
      <c r="C323" s="11" t="s">
        <v>136</v>
      </c>
      <c r="E323" s="12"/>
      <c r="F323" s="23"/>
      <c r="G323" s="22"/>
    </row>
    <row r="324" spans="1:7" x14ac:dyDescent="0.35">
      <c r="A324" s="11" t="s">
        <v>278</v>
      </c>
      <c r="E324" s="12"/>
      <c r="F324" s="23"/>
      <c r="G324" s="22"/>
    </row>
    <row r="325" spans="1:7" x14ac:dyDescent="0.35">
      <c r="A325" s="11" t="s">
        <v>160</v>
      </c>
      <c r="E325" s="12"/>
      <c r="F325" s="23"/>
      <c r="G325" s="22"/>
    </row>
    <row r="326" spans="1:7" x14ac:dyDescent="0.35">
      <c r="C326" s="21" t="s">
        <v>61</v>
      </c>
      <c r="D326" s="21"/>
      <c r="E326" s="22" t="s">
        <v>5</v>
      </c>
      <c r="F326" s="23">
        <v>3600</v>
      </c>
      <c r="G326" s="22" t="s">
        <v>4</v>
      </c>
    </row>
    <row r="327" spans="1:7" x14ac:dyDescent="0.35">
      <c r="C327" s="11" t="s">
        <v>195</v>
      </c>
      <c r="E327" s="12"/>
      <c r="F327" s="23"/>
      <c r="G327" s="22"/>
    </row>
    <row r="328" spans="1:7" x14ac:dyDescent="0.35">
      <c r="A328" s="11" t="s">
        <v>196</v>
      </c>
      <c r="E328" s="12"/>
      <c r="F328" s="23"/>
      <c r="G328" s="22"/>
    </row>
    <row r="329" spans="1:7" x14ac:dyDescent="0.35">
      <c r="E329" s="81"/>
      <c r="F329" s="23"/>
      <c r="G329" s="22"/>
    </row>
    <row r="330" spans="1:7" x14ac:dyDescent="0.35">
      <c r="E330" s="81"/>
      <c r="F330" s="23"/>
      <c r="G330" s="22"/>
    </row>
    <row r="331" spans="1:7" x14ac:dyDescent="0.35">
      <c r="C331" s="21" t="s">
        <v>46</v>
      </c>
      <c r="D331" s="21"/>
      <c r="E331" s="22" t="s">
        <v>5</v>
      </c>
      <c r="F331" s="23">
        <v>70000</v>
      </c>
      <c r="G331" s="22" t="s">
        <v>4</v>
      </c>
    </row>
    <row r="332" spans="1:7" x14ac:dyDescent="0.35">
      <c r="C332" s="11" t="s">
        <v>158</v>
      </c>
      <c r="E332" s="12"/>
    </row>
    <row r="333" spans="1:7" x14ac:dyDescent="0.35">
      <c r="A333" s="11" t="s">
        <v>473</v>
      </c>
      <c r="E333" s="12"/>
    </row>
    <row r="334" spans="1:7" x14ac:dyDescent="0.35">
      <c r="A334" s="11" t="s">
        <v>474</v>
      </c>
      <c r="E334" s="12"/>
    </row>
    <row r="335" spans="1:7" x14ac:dyDescent="0.35">
      <c r="B335" s="21" t="s">
        <v>54</v>
      </c>
      <c r="E335" s="22" t="s">
        <v>3</v>
      </c>
      <c r="F335" s="27">
        <f>F336</f>
        <v>9000</v>
      </c>
      <c r="G335" s="22" t="s">
        <v>4</v>
      </c>
    </row>
    <row r="336" spans="1:7" x14ac:dyDescent="0.35">
      <c r="B336" s="21"/>
      <c r="C336" s="21" t="s">
        <v>56</v>
      </c>
      <c r="E336" s="22" t="s">
        <v>3</v>
      </c>
      <c r="F336" s="27">
        <f>F337+F342</f>
        <v>9000</v>
      </c>
      <c r="G336" s="22" t="s">
        <v>4</v>
      </c>
    </row>
    <row r="337" spans="1:7" x14ac:dyDescent="0.35">
      <c r="C337" s="21" t="s">
        <v>409</v>
      </c>
      <c r="D337" s="21"/>
      <c r="E337" s="22" t="s">
        <v>3</v>
      </c>
      <c r="F337" s="23">
        <f>F338</f>
        <v>9000</v>
      </c>
      <c r="G337" s="22" t="s">
        <v>4</v>
      </c>
    </row>
    <row r="338" spans="1:7" x14ac:dyDescent="0.35">
      <c r="C338" s="21" t="s">
        <v>668</v>
      </c>
      <c r="D338" s="21"/>
      <c r="E338" s="22" t="s">
        <v>5</v>
      </c>
      <c r="F338" s="23">
        <v>9000</v>
      </c>
      <c r="G338" s="22" t="s">
        <v>4</v>
      </c>
    </row>
    <row r="339" spans="1:7" x14ac:dyDescent="0.35">
      <c r="C339" s="11" t="s">
        <v>669</v>
      </c>
      <c r="F339" s="25"/>
    </row>
    <row r="340" spans="1:7" x14ac:dyDescent="0.35">
      <c r="A340" s="11" t="s">
        <v>670</v>
      </c>
      <c r="F340" s="25"/>
    </row>
    <row r="341" spans="1:7" x14ac:dyDescent="0.35">
      <c r="A341" s="11" t="s">
        <v>671</v>
      </c>
      <c r="F341" s="25"/>
    </row>
    <row r="342" spans="1:7" x14ac:dyDescent="0.35">
      <c r="A342" s="11" t="s">
        <v>672</v>
      </c>
    </row>
    <row r="343" spans="1:7" x14ac:dyDescent="0.35">
      <c r="A343" s="11" t="s">
        <v>673</v>
      </c>
    </row>
  </sheetData>
  <mergeCells count="5">
    <mergeCell ref="A5:G5"/>
    <mergeCell ref="A1:G1"/>
    <mergeCell ref="A2:G2"/>
    <mergeCell ref="A3:G3"/>
    <mergeCell ref="A4:G4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10" workbookViewId="0">
      <selection activeCell="A20" sqref="A20:D21"/>
    </sheetView>
  </sheetViews>
  <sheetFormatPr defaultRowHeight="21" x14ac:dyDescent="0.35"/>
  <cols>
    <col min="1" max="3" width="5.625" style="11" customWidth="1"/>
    <col min="4" max="4" width="39.625" style="11" customWidth="1"/>
    <col min="5" max="5" width="5.625" style="24" customWidth="1"/>
    <col min="6" max="6" width="10.625" style="35" customWidth="1"/>
    <col min="7" max="7" width="5.625" style="24" customWidth="1"/>
    <col min="8" max="9" width="9" style="11"/>
    <col min="10" max="11" width="12.625" style="11" customWidth="1"/>
    <col min="12" max="16384" width="9" style="11"/>
  </cols>
  <sheetData>
    <row r="1" spans="1:7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7" ht="21" customHeight="1" x14ac:dyDescent="0.35">
      <c r="A2" s="86" t="s">
        <v>588</v>
      </c>
      <c r="B2" s="86"/>
      <c r="C2" s="86"/>
      <c r="D2" s="86"/>
      <c r="E2" s="86"/>
      <c r="F2" s="86"/>
      <c r="G2" s="86"/>
    </row>
    <row r="3" spans="1:7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7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7" ht="21" customHeight="1" x14ac:dyDescent="0.35">
      <c r="A5" s="87" t="s">
        <v>62</v>
      </c>
      <c r="B5" s="87"/>
      <c r="C5" s="87"/>
      <c r="D5" s="87"/>
      <c r="E5" s="87"/>
      <c r="F5" s="87"/>
      <c r="G5" s="87"/>
    </row>
    <row r="6" spans="1:7" x14ac:dyDescent="0.35">
      <c r="A6" s="21" t="s">
        <v>359</v>
      </c>
      <c r="E6" s="22" t="s">
        <v>3</v>
      </c>
      <c r="F6" s="27">
        <f>F7</f>
        <v>90000</v>
      </c>
      <c r="G6" s="22" t="s">
        <v>4</v>
      </c>
    </row>
    <row r="7" spans="1:7" x14ac:dyDescent="0.35">
      <c r="B7" s="21" t="s">
        <v>27</v>
      </c>
      <c r="E7" s="22" t="s">
        <v>3</v>
      </c>
      <c r="F7" s="27">
        <f>F8+F18</f>
        <v>90000</v>
      </c>
      <c r="G7" s="22" t="s">
        <v>4</v>
      </c>
    </row>
    <row r="8" spans="1:7" x14ac:dyDescent="0.35">
      <c r="C8" s="21" t="s">
        <v>34</v>
      </c>
      <c r="E8" s="22" t="s">
        <v>3</v>
      </c>
      <c r="F8" s="27">
        <f>F11</f>
        <v>50000</v>
      </c>
      <c r="G8" s="22" t="s">
        <v>4</v>
      </c>
    </row>
    <row r="9" spans="1:7" x14ac:dyDescent="0.35">
      <c r="C9" s="21" t="s">
        <v>126</v>
      </c>
      <c r="D9" s="21"/>
      <c r="E9" s="22"/>
      <c r="F9" s="23"/>
      <c r="G9" s="22"/>
    </row>
    <row r="10" spans="1:7" x14ac:dyDescent="0.35">
      <c r="A10" s="21" t="s">
        <v>176</v>
      </c>
      <c r="F10" s="25"/>
    </row>
    <row r="11" spans="1:7" x14ac:dyDescent="0.35">
      <c r="C11" s="21" t="s">
        <v>314</v>
      </c>
      <c r="D11" s="21"/>
      <c r="E11" s="22" t="s">
        <v>5</v>
      </c>
      <c r="F11" s="23">
        <v>50000</v>
      </c>
      <c r="G11" s="22" t="s">
        <v>4</v>
      </c>
    </row>
    <row r="12" spans="1:7" x14ac:dyDescent="0.35">
      <c r="C12" s="11" t="s">
        <v>250</v>
      </c>
      <c r="E12" s="12"/>
      <c r="F12" s="25"/>
    </row>
    <row r="13" spans="1:7" x14ac:dyDescent="0.35">
      <c r="A13" s="11" t="s">
        <v>504</v>
      </c>
      <c r="E13" s="12"/>
      <c r="F13" s="25"/>
    </row>
    <row r="14" spans="1:7" x14ac:dyDescent="0.35">
      <c r="A14" s="11" t="s">
        <v>505</v>
      </c>
      <c r="E14" s="12"/>
      <c r="F14" s="25"/>
    </row>
    <row r="15" spans="1:7" x14ac:dyDescent="0.35">
      <c r="A15" s="11" t="s">
        <v>506</v>
      </c>
      <c r="E15" s="12"/>
      <c r="F15" s="25"/>
    </row>
    <row r="16" spans="1:7" x14ac:dyDescent="0.35">
      <c r="A16" s="11" t="s">
        <v>507</v>
      </c>
      <c r="E16" s="12"/>
      <c r="F16" s="25"/>
    </row>
    <row r="17" spans="1:7" x14ac:dyDescent="0.35">
      <c r="A17" s="11" t="s">
        <v>465</v>
      </c>
      <c r="E17" s="12"/>
      <c r="F17" s="25"/>
    </row>
    <row r="18" spans="1:7" x14ac:dyDescent="0.35">
      <c r="C18" s="21" t="s">
        <v>38</v>
      </c>
      <c r="E18" s="22" t="s">
        <v>3</v>
      </c>
      <c r="F18" s="27">
        <f>F19</f>
        <v>40000</v>
      </c>
      <c r="G18" s="22" t="s">
        <v>4</v>
      </c>
    </row>
    <row r="19" spans="1:7" x14ac:dyDescent="0.35">
      <c r="C19" s="21" t="s">
        <v>45</v>
      </c>
      <c r="E19" s="22" t="s">
        <v>5</v>
      </c>
      <c r="F19" s="23">
        <v>40000</v>
      </c>
      <c r="G19" s="22" t="s">
        <v>4</v>
      </c>
    </row>
    <row r="20" spans="1:7" x14ac:dyDescent="0.35">
      <c r="C20" s="11" t="s">
        <v>157</v>
      </c>
      <c r="D20" s="21"/>
    </row>
    <row r="21" spans="1:7" x14ac:dyDescent="0.35">
      <c r="A21" s="11" t="s">
        <v>325</v>
      </c>
      <c r="C21" s="21"/>
      <c r="D21" s="21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topLeftCell="A208" workbookViewId="0">
      <selection activeCell="A194" sqref="A194"/>
    </sheetView>
  </sheetViews>
  <sheetFormatPr defaultRowHeight="21" x14ac:dyDescent="0.35"/>
  <cols>
    <col min="1" max="3" width="5.625" style="11" customWidth="1"/>
    <col min="4" max="4" width="39.625" style="11" customWidth="1"/>
    <col min="5" max="5" width="5.625" style="24" customWidth="1"/>
    <col min="6" max="6" width="10.625" style="35" customWidth="1"/>
    <col min="7" max="7" width="5.625" style="24" customWidth="1"/>
    <col min="8" max="9" width="9" style="11"/>
    <col min="10" max="11" width="12.625" style="11" customWidth="1"/>
    <col min="12" max="16384" width="9" style="11"/>
  </cols>
  <sheetData>
    <row r="1" spans="1:11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11" ht="21" customHeight="1" x14ac:dyDescent="0.35">
      <c r="A2" s="86" t="s">
        <v>588</v>
      </c>
      <c r="B2" s="86"/>
      <c r="C2" s="86"/>
      <c r="D2" s="86"/>
      <c r="E2" s="86"/>
      <c r="F2" s="86"/>
      <c r="G2" s="86"/>
    </row>
    <row r="3" spans="1:11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11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11" ht="21" customHeight="1" x14ac:dyDescent="0.35">
      <c r="A5" s="87" t="s">
        <v>63</v>
      </c>
      <c r="B5" s="87"/>
      <c r="C5" s="87"/>
      <c r="D5" s="87"/>
      <c r="E5" s="87"/>
      <c r="F5" s="87"/>
      <c r="G5" s="87"/>
    </row>
    <row r="6" spans="1:11" x14ac:dyDescent="0.35">
      <c r="A6" s="21" t="s">
        <v>64</v>
      </c>
      <c r="E6" s="22" t="s">
        <v>3</v>
      </c>
      <c r="F6" s="27">
        <f>F7+F36</f>
        <v>3345540</v>
      </c>
      <c r="G6" s="22" t="s">
        <v>4</v>
      </c>
      <c r="K6" s="59"/>
    </row>
    <row r="7" spans="1:11" x14ac:dyDescent="0.35">
      <c r="B7" s="21" t="s">
        <v>13</v>
      </c>
      <c r="E7" s="22" t="s">
        <v>3</v>
      </c>
      <c r="F7" s="27">
        <f>F8</f>
        <v>1728540</v>
      </c>
      <c r="G7" s="22" t="s">
        <v>4</v>
      </c>
    </row>
    <row r="8" spans="1:11" x14ac:dyDescent="0.35">
      <c r="C8" s="21" t="s">
        <v>20</v>
      </c>
      <c r="E8" s="22" t="s">
        <v>3</v>
      </c>
      <c r="F8" s="27">
        <f>F9+F14+F17+F25+F29</f>
        <v>1728540</v>
      </c>
      <c r="G8" s="22" t="s">
        <v>4</v>
      </c>
      <c r="K8" s="52"/>
    </row>
    <row r="9" spans="1:11" ht="21" customHeight="1" x14ac:dyDescent="0.35">
      <c r="C9" s="21" t="s">
        <v>21</v>
      </c>
      <c r="D9" s="21"/>
      <c r="E9" s="22" t="s">
        <v>5</v>
      </c>
      <c r="F9" s="70">
        <f>[2]เงินเดือน!$I$97</f>
        <v>1124760</v>
      </c>
      <c r="G9" s="22" t="s">
        <v>4</v>
      </c>
      <c r="K9" s="52"/>
    </row>
    <row r="10" spans="1:11" x14ac:dyDescent="0.35">
      <c r="C10" s="11" t="s">
        <v>226</v>
      </c>
      <c r="E10" s="22"/>
      <c r="F10" s="70"/>
      <c r="G10" s="22"/>
    </row>
    <row r="11" spans="1:11" x14ac:dyDescent="0.35">
      <c r="A11" s="11" t="s">
        <v>323</v>
      </c>
      <c r="E11" s="22"/>
      <c r="F11" s="70"/>
      <c r="G11" s="22"/>
    </row>
    <row r="12" spans="1:11" x14ac:dyDescent="0.35">
      <c r="A12" s="11" t="s">
        <v>590</v>
      </c>
      <c r="E12" s="22"/>
      <c r="F12" s="70"/>
      <c r="G12" s="22"/>
    </row>
    <row r="13" spans="1:11" x14ac:dyDescent="0.35">
      <c r="A13" s="11" t="s">
        <v>343</v>
      </c>
      <c r="E13" s="22"/>
      <c r="F13" s="70"/>
      <c r="G13" s="22"/>
    </row>
    <row r="14" spans="1:11" x14ac:dyDescent="0.35">
      <c r="C14" s="21" t="s">
        <v>22</v>
      </c>
      <c r="D14" s="21"/>
      <c r="E14" s="22" t="s">
        <v>5</v>
      </c>
      <c r="F14" s="27">
        <v>6360</v>
      </c>
      <c r="G14" s="22" t="s">
        <v>4</v>
      </c>
    </row>
    <row r="15" spans="1:11" x14ac:dyDescent="0.35">
      <c r="C15" s="11" t="s">
        <v>299</v>
      </c>
      <c r="F15" s="25"/>
    </row>
    <row r="16" spans="1:11" x14ac:dyDescent="0.35">
      <c r="A16" s="11" t="s">
        <v>300</v>
      </c>
      <c r="F16" s="25"/>
    </row>
    <row r="17" spans="1:10" x14ac:dyDescent="0.35">
      <c r="C17" s="21" t="s">
        <v>23</v>
      </c>
      <c r="D17" s="21"/>
      <c r="E17" s="22" t="s">
        <v>5</v>
      </c>
      <c r="F17" s="23">
        <v>78000</v>
      </c>
      <c r="G17" s="22" t="s">
        <v>4</v>
      </c>
    </row>
    <row r="18" spans="1:10" x14ac:dyDescent="0.35">
      <c r="C18" s="11" t="s">
        <v>414</v>
      </c>
      <c r="F18" s="25"/>
    </row>
    <row r="19" spans="1:10" x14ac:dyDescent="0.35">
      <c r="A19" s="11" t="s">
        <v>415</v>
      </c>
      <c r="F19" s="25"/>
    </row>
    <row r="20" spans="1:10" x14ac:dyDescent="0.35">
      <c r="A20" s="11" t="s">
        <v>416</v>
      </c>
      <c r="F20" s="25"/>
      <c r="J20" s="21"/>
    </row>
    <row r="21" spans="1:10" x14ac:dyDescent="0.35">
      <c r="A21" s="11" t="s">
        <v>417</v>
      </c>
      <c r="F21" s="25"/>
      <c r="J21" s="21"/>
    </row>
    <row r="22" spans="1:10" x14ac:dyDescent="0.35">
      <c r="A22" s="11" t="s">
        <v>418</v>
      </c>
      <c r="F22" s="25"/>
      <c r="J22" s="21"/>
    </row>
    <row r="23" spans="1:10" x14ac:dyDescent="0.35">
      <c r="A23" s="11" t="s">
        <v>419</v>
      </c>
      <c r="F23" s="25"/>
      <c r="J23" s="21"/>
    </row>
    <row r="24" spans="1:10" x14ac:dyDescent="0.35">
      <c r="A24" s="69" t="s">
        <v>422</v>
      </c>
      <c r="F24" s="25"/>
    </row>
    <row r="25" spans="1:10" x14ac:dyDescent="0.35">
      <c r="C25" s="21" t="s">
        <v>24</v>
      </c>
      <c r="D25" s="21"/>
      <c r="E25" s="22" t="s">
        <v>5</v>
      </c>
      <c r="F25" s="23">
        <f>[2]เงินเดือน!$I$273</f>
        <v>471720</v>
      </c>
      <c r="G25" s="22" t="s">
        <v>4</v>
      </c>
    </row>
    <row r="26" spans="1:10" x14ac:dyDescent="0.35">
      <c r="C26" s="11" t="s">
        <v>247</v>
      </c>
      <c r="E26" s="22"/>
      <c r="F26" s="23"/>
      <c r="G26" s="22"/>
    </row>
    <row r="27" spans="1:10" x14ac:dyDescent="0.35">
      <c r="A27" s="11" t="s">
        <v>248</v>
      </c>
      <c r="E27" s="22"/>
      <c r="F27" s="23"/>
      <c r="G27" s="22"/>
    </row>
    <row r="28" spans="1:10" x14ac:dyDescent="0.35">
      <c r="A28" s="11" t="s">
        <v>554</v>
      </c>
      <c r="E28" s="22"/>
      <c r="F28" s="23"/>
      <c r="G28" s="22"/>
    </row>
    <row r="29" spans="1:10" x14ac:dyDescent="0.35">
      <c r="C29" s="21" t="s">
        <v>25</v>
      </c>
      <c r="D29" s="21"/>
      <c r="E29" s="22" t="s">
        <v>5</v>
      </c>
      <c r="F29" s="23">
        <f>[2]ค่าครองชีพ!$G$97</f>
        <v>47700</v>
      </c>
      <c r="G29" s="22" t="s">
        <v>4</v>
      </c>
    </row>
    <row r="30" spans="1:10" x14ac:dyDescent="0.35">
      <c r="C30" s="11" t="s">
        <v>349</v>
      </c>
      <c r="D30" s="68"/>
      <c r="F30" s="25"/>
    </row>
    <row r="31" spans="1:10" x14ac:dyDescent="0.35">
      <c r="A31" s="11" t="s">
        <v>353</v>
      </c>
      <c r="C31" s="68"/>
      <c r="D31" s="68"/>
      <c r="F31" s="25"/>
    </row>
    <row r="32" spans="1:10" x14ac:dyDescent="0.35">
      <c r="A32" s="11" t="s">
        <v>352</v>
      </c>
      <c r="C32" s="68"/>
      <c r="D32" s="68"/>
      <c r="F32" s="25"/>
    </row>
    <row r="33" spans="1:7" x14ac:dyDescent="0.35">
      <c r="A33" s="11" t="s">
        <v>346</v>
      </c>
      <c r="C33" s="68"/>
      <c r="D33" s="68"/>
      <c r="F33" s="25"/>
    </row>
    <row r="34" spans="1:7" x14ac:dyDescent="0.35">
      <c r="A34" s="11" t="s">
        <v>533</v>
      </c>
      <c r="F34" s="25"/>
    </row>
    <row r="35" spans="1:7" x14ac:dyDescent="0.35">
      <c r="A35" s="11" t="s">
        <v>532</v>
      </c>
      <c r="F35" s="25"/>
    </row>
    <row r="36" spans="1:7" x14ac:dyDescent="0.35">
      <c r="B36" s="21" t="s">
        <v>27</v>
      </c>
      <c r="E36" s="22" t="s">
        <v>3</v>
      </c>
      <c r="F36" s="27">
        <f>F37+F48+F70+F100</f>
        <v>1617000</v>
      </c>
      <c r="G36" s="22" t="s">
        <v>4</v>
      </c>
    </row>
    <row r="37" spans="1:7" x14ac:dyDescent="0.35">
      <c r="C37" s="21" t="s">
        <v>28</v>
      </c>
      <c r="E37" s="22" t="s">
        <v>3</v>
      </c>
      <c r="F37" s="27">
        <f>F38+F41+F45</f>
        <v>62000</v>
      </c>
      <c r="G37" s="22" t="s">
        <v>4</v>
      </c>
    </row>
    <row r="38" spans="1:7" x14ac:dyDescent="0.35">
      <c r="C38" s="21" t="s">
        <v>29</v>
      </c>
      <c r="D38" s="21"/>
      <c r="E38" s="22" t="s">
        <v>5</v>
      </c>
      <c r="F38" s="27">
        <v>10000</v>
      </c>
      <c r="G38" s="22" t="s">
        <v>4</v>
      </c>
    </row>
    <row r="39" spans="1:7" x14ac:dyDescent="0.35">
      <c r="C39" s="11" t="s">
        <v>181</v>
      </c>
      <c r="F39" s="25"/>
    </row>
    <row r="40" spans="1:7" x14ac:dyDescent="0.35">
      <c r="A40" s="11" t="s">
        <v>251</v>
      </c>
      <c r="F40" s="25"/>
    </row>
    <row r="41" spans="1:7" x14ac:dyDescent="0.35">
      <c r="C41" s="21" t="s">
        <v>31</v>
      </c>
      <c r="D41" s="21"/>
      <c r="E41" s="22" t="s">
        <v>5</v>
      </c>
      <c r="F41" s="23">
        <v>10000</v>
      </c>
      <c r="G41" s="22" t="s">
        <v>4</v>
      </c>
    </row>
    <row r="42" spans="1:7" x14ac:dyDescent="0.35">
      <c r="C42" s="11" t="s">
        <v>232</v>
      </c>
      <c r="E42" s="22"/>
      <c r="F42" s="23"/>
      <c r="G42" s="22"/>
    </row>
    <row r="43" spans="1:7" x14ac:dyDescent="0.35">
      <c r="A43" s="11" t="s">
        <v>253</v>
      </c>
      <c r="E43" s="22"/>
      <c r="F43" s="23"/>
      <c r="G43" s="22"/>
    </row>
    <row r="44" spans="1:7" x14ac:dyDescent="0.35">
      <c r="A44" s="11" t="s">
        <v>252</v>
      </c>
      <c r="E44" s="22"/>
      <c r="F44" s="23"/>
      <c r="G44" s="22"/>
    </row>
    <row r="45" spans="1:7" x14ac:dyDescent="0.35">
      <c r="C45" s="21" t="s">
        <v>32</v>
      </c>
      <c r="D45" s="21"/>
      <c r="E45" s="22" t="s">
        <v>5</v>
      </c>
      <c r="F45" s="23">
        <v>42000</v>
      </c>
      <c r="G45" s="22" t="s">
        <v>4</v>
      </c>
    </row>
    <row r="46" spans="1:7" x14ac:dyDescent="0.35">
      <c r="C46" s="11" t="s">
        <v>236</v>
      </c>
      <c r="E46" s="22"/>
      <c r="F46" s="23"/>
      <c r="G46" s="22"/>
    </row>
    <row r="47" spans="1:7" x14ac:dyDescent="0.35">
      <c r="A47" s="11" t="s">
        <v>235</v>
      </c>
      <c r="E47" s="22"/>
      <c r="F47" s="23"/>
      <c r="G47" s="22"/>
    </row>
    <row r="48" spans="1:7" x14ac:dyDescent="0.35">
      <c r="C48" s="21" t="s">
        <v>34</v>
      </c>
      <c r="E48" s="22" t="s">
        <v>3</v>
      </c>
      <c r="F48" s="27">
        <f>F49+F55+F62+F67</f>
        <v>1140000</v>
      </c>
      <c r="G48" s="22" t="s">
        <v>4</v>
      </c>
    </row>
    <row r="49" spans="1:7" x14ac:dyDescent="0.35">
      <c r="C49" s="21" t="s">
        <v>35</v>
      </c>
      <c r="D49" s="21"/>
      <c r="E49" s="22" t="s">
        <v>5</v>
      </c>
      <c r="F49" s="23">
        <v>500000</v>
      </c>
      <c r="G49" s="22" t="s">
        <v>4</v>
      </c>
    </row>
    <row r="50" spans="1:7" x14ac:dyDescent="0.35">
      <c r="C50" s="11" t="s">
        <v>254</v>
      </c>
      <c r="D50" s="21"/>
      <c r="E50" s="22"/>
      <c r="F50" s="23"/>
      <c r="G50" s="22"/>
    </row>
    <row r="51" spans="1:7" x14ac:dyDescent="0.35">
      <c r="A51" s="11" t="s">
        <v>255</v>
      </c>
      <c r="C51" s="21"/>
      <c r="D51" s="21"/>
      <c r="E51" s="22"/>
      <c r="F51" s="23"/>
      <c r="G51" s="22"/>
    </row>
    <row r="52" spans="1:7" x14ac:dyDescent="0.35">
      <c r="A52" s="11" t="s">
        <v>256</v>
      </c>
      <c r="C52" s="21"/>
      <c r="D52" s="21"/>
      <c r="E52" s="22"/>
      <c r="F52" s="23"/>
      <c r="G52" s="22"/>
    </row>
    <row r="53" spans="1:7" x14ac:dyDescent="0.35">
      <c r="A53" s="11" t="s">
        <v>257</v>
      </c>
      <c r="C53" s="21"/>
      <c r="D53" s="21"/>
      <c r="E53" s="22"/>
      <c r="F53" s="23"/>
      <c r="G53" s="22"/>
    </row>
    <row r="54" spans="1:7" x14ac:dyDescent="0.35">
      <c r="A54" s="11" t="s">
        <v>160</v>
      </c>
      <c r="C54" s="21"/>
      <c r="D54" s="21"/>
      <c r="E54" s="22"/>
      <c r="F54" s="23"/>
      <c r="G54" s="22"/>
    </row>
    <row r="55" spans="1:7" x14ac:dyDescent="0.35">
      <c r="C55" s="21" t="s">
        <v>36</v>
      </c>
      <c r="D55" s="21"/>
      <c r="E55" s="22" t="s">
        <v>5</v>
      </c>
      <c r="F55" s="23">
        <v>10000</v>
      </c>
      <c r="G55" s="22" t="s">
        <v>4</v>
      </c>
    </row>
    <row r="56" spans="1:7" x14ac:dyDescent="0.35">
      <c r="C56" s="11" t="s">
        <v>118</v>
      </c>
      <c r="E56" s="22"/>
      <c r="F56" s="23"/>
      <c r="G56" s="22"/>
    </row>
    <row r="57" spans="1:7" x14ac:dyDescent="0.35">
      <c r="A57" s="11" t="s">
        <v>119</v>
      </c>
      <c r="E57" s="22"/>
      <c r="F57" s="23"/>
      <c r="G57" s="22"/>
    </row>
    <row r="58" spans="1:7" x14ac:dyDescent="0.35">
      <c r="A58" s="11" t="s">
        <v>120</v>
      </c>
      <c r="E58" s="22"/>
      <c r="F58" s="23"/>
      <c r="G58" s="22"/>
    </row>
    <row r="59" spans="1:7" x14ac:dyDescent="0.35">
      <c r="A59" s="11" t="s">
        <v>121</v>
      </c>
      <c r="E59" s="22"/>
      <c r="F59" s="23"/>
      <c r="G59" s="22"/>
    </row>
    <row r="60" spans="1:7" x14ac:dyDescent="0.35">
      <c r="C60" s="21" t="s">
        <v>126</v>
      </c>
      <c r="D60" s="21"/>
      <c r="E60" s="22"/>
      <c r="F60" s="27"/>
      <c r="G60" s="22"/>
    </row>
    <row r="61" spans="1:7" x14ac:dyDescent="0.35">
      <c r="A61" s="21" t="s">
        <v>176</v>
      </c>
      <c r="C61" s="21"/>
      <c r="D61" s="21"/>
      <c r="E61" s="22"/>
      <c r="F61" s="27"/>
      <c r="G61" s="22"/>
    </row>
    <row r="62" spans="1:7" x14ac:dyDescent="0.35">
      <c r="C62" s="21" t="s">
        <v>368</v>
      </c>
      <c r="D62" s="21"/>
      <c r="E62" s="22" t="s">
        <v>5</v>
      </c>
      <c r="F62" s="23">
        <v>130000</v>
      </c>
      <c r="G62" s="22" t="s">
        <v>4</v>
      </c>
    </row>
    <row r="63" spans="1:7" x14ac:dyDescent="0.35">
      <c r="C63" s="11" t="s">
        <v>193</v>
      </c>
      <c r="F63" s="25"/>
    </row>
    <row r="64" spans="1:7" x14ac:dyDescent="0.35">
      <c r="A64" s="11" t="s">
        <v>469</v>
      </c>
      <c r="F64" s="25"/>
    </row>
    <row r="65" spans="1:7" x14ac:dyDescent="0.35">
      <c r="A65" s="11" t="s">
        <v>470</v>
      </c>
      <c r="F65" s="25"/>
    </row>
    <row r="66" spans="1:7" x14ac:dyDescent="0.35">
      <c r="A66" s="11" t="s">
        <v>471</v>
      </c>
      <c r="F66" s="25"/>
    </row>
    <row r="67" spans="1:7" x14ac:dyDescent="0.35">
      <c r="C67" s="21" t="s">
        <v>37</v>
      </c>
      <c r="D67" s="21"/>
      <c r="E67" s="22" t="s">
        <v>5</v>
      </c>
      <c r="F67" s="23">
        <v>500000</v>
      </c>
      <c r="G67" s="22" t="s">
        <v>4</v>
      </c>
    </row>
    <row r="68" spans="1:7" x14ac:dyDescent="0.35">
      <c r="C68" s="11" t="s">
        <v>484</v>
      </c>
      <c r="E68" s="22"/>
      <c r="F68" s="23"/>
      <c r="G68" s="22"/>
    </row>
    <row r="69" spans="1:7" x14ac:dyDescent="0.35">
      <c r="A69" s="11" t="s">
        <v>135</v>
      </c>
      <c r="E69" s="22"/>
      <c r="F69" s="23"/>
      <c r="G69" s="22"/>
    </row>
    <row r="70" spans="1:7" x14ac:dyDescent="0.35">
      <c r="C70" s="21" t="s">
        <v>38</v>
      </c>
      <c r="E70" s="22" t="s">
        <v>3</v>
      </c>
      <c r="F70" s="27">
        <f>F71+F75+F78+F82+F85+F88+F92+F95</f>
        <v>360000</v>
      </c>
      <c r="G70" s="22" t="s">
        <v>4</v>
      </c>
    </row>
    <row r="71" spans="1:7" x14ac:dyDescent="0.35">
      <c r="C71" s="21" t="s">
        <v>39</v>
      </c>
      <c r="D71" s="21"/>
      <c r="E71" s="22" t="s">
        <v>5</v>
      </c>
      <c r="F71" s="23">
        <v>40000</v>
      </c>
      <c r="G71" s="22" t="s">
        <v>4</v>
      </c>
    </row>
    <row r="72" spans="1:7" x14ac:dyDescent="0.35">
      <c r="C72" s="11" t="s">
        <v>136</v>
      </c>
      <c r="E72" s="22"/>
      <c r="F72" s="23"/>
      <c r="G72" s="22"/>
    </row>
    <row r="73" spans="1:7" x14ac:dyDescent="0.35">
      <c r="A73" s="11" t="s">
        <v>278</v>
      </c>
      <c r="E73" s="22"/>
      <c r="F73" s="23"/>
      <c r="G73" s="22"/>
    </row>
    <row r="74" spans="1:7" x14ac:dyDescent="0.35">
      <c r="A74" s="11" t="s">
        <v>160</v>
      </c>
      <c r="E74" s="22"/>
      <c r="F74" s="23"/>
      <c r="G74" s="22"/>
    </row>
    <row r="75" spans="1:7" x14ac:dyDescent="0.35">
      <c r="C75" s="21" t="s">
        <v>40</v>
      </c>
      <c r="D75" s="21"/>
      <c r="E75" s="22" t="s">
        <v>5</v>
      </c>
      <c r="F75" s="23">
        <v>15000</v>
      </c>
      <c r="G75" s="22" t="s">
        <v>4</v>
      </c>
    </row>
    <row r="76" spans="1:7" x14ac:dyDescent="0.35">
      <c r="C76" s="11" t="s">
        <v>137</v>
      </c>
      <c r="E76" s="22"/>
      <c r="F76" s="23"/>
      <c r="G76" s="22"/>
    </row>
    <row r="77" spans="1:7" x14ac:dyDescent="0.35">
      <c r="A77" s="11" t="s">
        <v>138</v>
      </c>
      <c r="E77" s="22"/>
      <c r="F77" s="23"/>
      <c r="G77" s="22"/>
    </row>
    <row r="78" spans="1:7" x14ac:dyDescent="0.35">
      <c r="C78" s="21" t="s">
        <v>41</v>
      </c>
      <c r="D78" s="21"/>
      <c r="E78" s="22" t="s">
        <v>5</v>
      </c>
      <c r="F78" s="23">
        <v>50000</v>
      </c>
      <c r="G78" s="22" t="s">
        <v>4</v>
      </c>
    </row>
    <row r="79" spans="1:7" x14ac:dyDescent="0.35">
      <c r="C79" s="11" t="s">
        <v>139</v>
      </c>
      <c r="D79" s="21"/>
      <c r="E79" s="22"/>
      <c r="F79" s="23"/>
      <c r="G79" s="22"/>
    </row>
    <row r="80" spans="1:7" x14ac:dyDescent="0.35">
      <c r="A80" s="11" t="s">
        <v>140</v>
      </c>
      <c r="C80" s="21"/>
      <c r="D80" s="21"/>
      <c r="E80" s="22"/>
      <c r="F80" s="23"/>
      <c r="G80" s="22"/>
    </row>
    <row r="81" spans="1:10" x14ac:dyDescent="0.35">
      <c r="A81" s="11" t="s">
        <v>141</v>
      </c>
      <c r="C81" s="21"/>
      <c r="D81" s="21"/>
      <c r="E81" s="22"/>
      <c r="F81" s="23"/>
      <c r="G81" s="22"/>
    </row>
    <row r="82" spans="1:10" x14ac:dyDescent="0.35">
      <c r="C82" s="21" t="s">
        <v>42</v>
      </c>
      <c r="D82" s="21"/>
      <c r="E82" s="22" t="s">
        <v>5</v>
      </c>
      <c r="F82" s="23">
        <v>50000</v>
      </c>
      <c r="G82" s="22" t="s">
        <v>4</v>
      </c>
    </row>
    <row r="83" spans="1:10" x14ac:dyDescent="0.35">
      <c r="C83" s="11" t="s">
        <v>142</v>
      </c>
      <c r="D83" s="21"/>
      <c r="E83" s="22"/>
      <c r="F83" s="23"/>
      <c r="G83" s="22"/>
    </row>
    <row r="84" spans="1:10" x14ac:dyDescent="0.35">
      <c r="A84" s="11" t="s">
        <v>143</v>
      </c>
      <c r="C84" s="21"/>
      <c r="D84" s="21"/>
      <c r="E84" s="22"/>
      <c r="F84" s="23"/>
      <c r="G84" s="22"/>
    </row>
    <row r="85" spans="1:10" x14ac:dyDescent="0.35">
      <c r="C85" s="21" t="s">
        <v>44</v>
      </c>
      <c r="D85" s="21"/>
      <c r="E85" s="22" t="s">
        <v>5</v>
      </c>
      <c r="F85" s="23">
        <v>30000</v>
      </c>
      <c r="G85" s="22" t="s">
        <v>4</v>
      </c>
    </row>
    <row r="86" spans="1:10" x14ac:dyDescent="0.35">
      <c r="C86" s="11" t="s">
        <v>259</v>
      </c>
      <c r="D86" s="21"/>
      <c r="E86" s="22"/>
      <c r="F86" s="23"/>
      <c r="G86" s="22"/>
    </row>
    <row r="87" spans="1:10" x14ac:dyDescent="0.35">
      <c r="A87" s="11" t="s">
        <v>260</v>
      </c>
      <c r="C87" s="21"/>
      <c r="D87" s="21"/>
      <c r="E87" s="22"/>
      <c r="F87" s="23"/>
      <c r="G87" s="22"/>
    </row>
    <row r="88" spans="1:10" x14ac:dyDescent="0.35">
      <c r="C88" s="21" t="s">
        <v>66</v>
      </c>
      <c r="D88" s="21"/>
      <c r="E88" s="22" t="s">
        <v>5</v>
      </c>
      <c r="F88" s="23">
        <v>5000</v>
      </c>
      <c r="G88" s="22" t="s">
        <v>4</v>
      </c>
    </row>
    <row r="89" spans="1:10" x14ac:dyDescent="0.35">
      <c r="C89" s="11" t="s">
        <v>154</v>
      </c>
      <c r="D89" s="21"/>
      <c r="E89" s="22"/>
      <c r="F89" s="23"/>
      <c r="G89" s="22"/>
    </row>
    <row r="90" spans="1:10" x14ac:dyDescent="0.35">
      <c r="A90" s="11" t="s">
        <v>155</v>
      </c>
      <c r="D90" s="21"/>
      <c r="E90" s="22"/>
      <c r="F90" s="23"/>
      <c r="G90" s="22"/>
    </row>
    <row r="91" spans="1:10" x14ac:dyDescent="0.35">
      <c r="A91" s="11" t="s">
        <v>156</v>
      </c>
      <c r="C91" s="21"/>
      <c r="D91" s="21"/>
      <c r="E91" s="22"/>
      <c r="F91" s="23"/>
      <c r="G91" s="22"/>
    </row>
    <row r="92" spans="1:10" ht="23.25" x14ac:dyDescent="0.5">
      <c r="C92" s="21" t="s">
        <v>67</v>
      </c>
      <c r="D92" s="21"/>
      <c r="E92" s="22" t="s">
        <v>5</v>
      </c>
      <c r="F92" s="23">
        <v>80000</v>
      </c>
      <c r="G92" s="22" t="s">
        <v>4</v>
      </c>
      <c r="J92" s="71">
        <v>14724000</v>
      </c>
    </row>
    <row r="93" spans="1:10" ht="23.25" x14ac:dyDescent="0.5">
      <c r="C93" s="11" t="s">
        <v>261</v>
      </c>
      <c r="E93" s="77"/>
      <c r="F93" s="23"/>
      <c r="G93" s="22"/>
      <c r="J93" s="71">
        <v>2563200</v>
      </c>
    </row>
    <row r="94" spans="1:10" ht="23.25" x14ac:dyDescent="0.5">
      <c r="A94" s="11" t="s">
        <v>262</v>
      </c>
      <c r="E94" s="77"/>
      <c r="F94" s="23"/>
      <c r="G94" s="22"/>
      <c r="J94" s="71">
        <v>180000</v>
      </c>
    </row>
    <row r="95" spans="1:10" ht="23.25" x14ac:dyDescent="0.5">
      <c r="C95" s="21" t="s">
        <v>46</v>
      </c>
      <c r="D95" s="21"/>
      <c r="E95" s="22" t="s">
        <v>5</v>
      </c>
      <c r="F95" s="23">
        <v>90000</v>
      </c>
      <c r="G95" s="22" t="s">
        <v>4</v>
      </c>
      <c r="J95" s="71">
        <v>1388659</v>
      </c>
    </row>
    <row r="96" spans="1:10" ht="23.25" x14ac:dyDescent="0.5">
      <c r="C96" s="11" t="s">
        <v>158</v>
      </c>
      <c r="D96" s="21"/>
      <c r="E96" s="22"/>
      <c r="F96" s="23"/>
      <c r="G96" s="22"/>
      <c r="J96" s="71">
        <v>2244000</v>
      </c>
    </row>
    <row r="97" spans="1:10" ht="23.25" x14ac:dyDescent="0.5">
      <c r="A97" s="11" t="s">
        <v>159</v>
      </c>
      <c r="D97" s="21"/>
      <c r="E97" s="22"/>
      <c r="F97" s="23"/>
      <c r="G97" s="22"/>
      <c r="J97" s="71">
        <v>89096</v>
      </c>
    </row>
    <row r="98" spans="1:10" ht="23.25" x14ac:dyDescent="0.5">
      <c r="A98" s="11" t="s">
        <v>160</v>
      </c>
      <c r="D98" s="21"/>
      <c r="E98" s="22"/>
      <c r="F98" s="23"/>
      <c r="G98" s="22"/>
      <c r="J98" s="71">
        <v>229200</v>
      </c>
    </row>
    <row r="99" spans="1:10" ht="23.25" x14ac:dyDescent="0.5">
      <c r="D99" s="21"/>
      <c r="E99" s="22"/>
      <c r="F99" s="23"/>
      <c r="G99" s="22"/>
      <c r="J99" s="71"/>
    </row>
    <row r="100" spans="1:10" x14ac:dyDescent="0.35">
      <c r="C100" s="21" t="s">
        <v>48</v>
      </c>
      <c r="D100" s="21"/>
      <c r="E100" s="22" t="s">
        <v>3</v>
      </c>
      <c r="F100" s="27">
        <f>F101+F104</f>
        <v>55000</v>
      </c>
      <c r="G100" s="22" t="s">
        <v>4</v>
      </c>
    </row>
    <row r="101" spans="1:10" x14ac:dyDescent="0.35">
      <c r="C101" s="21" t="s">
        <v>49</v>
      </c>
      <c r="D101" s="21"/>
      <c r="E101" s="22" t="s">
        <v>5</v>
      </c>
      <c r="F101" s="23">
        <v>30000</v>
      </c>
      <c r="G101" s="22" t="s">
        <v>4</v>
      </c>
    </row>
    <row r="102" spans="1:10" x14ac:dyDescent="0.35">
      <c r="C102" s="11" t="s">
        <v>263</v>
      </c>
      <c r="D102" s="21"/>
      <c r="E102" s="22"/>
      <c r="F102" s="23"/>
      <c r="G102" s="22"/>
    </row>
    <row r="103" spans="1:10" x14ac:dyDescent="0.35">
      <c r="A103" s="11" t="s">
        <v>264</v>
      </c>
      <c r="C103" s="21"/>
      <c r="D103" s="21"/>
      <c r="E103" s="22"/>
      <c r="F103" s="23"/>
      <c r="G103" s="22"/>
    </row>
    <row r="104" spans="1:10" x14ac:dyDescent="0.35">
      <c r="C104" s="21" t="s">
        <v>50</v>
      </c>
      <c r="D104" s="21"/>
      <c r="E104" s="22" t="s">
        <v>5</v>
      </c>
      <c r="F104" s="23">
        <v>25000</v>
      </c>
      <c r="G104" s="22" t="s">
        <v>4</v>
      </c>
    </row>
    <row r="105" spans="1:10" x14ac:dyDescent="0.35">
      <c r="C105" s="11" t="s">
        <v>265</v>
      </c>
      <c r="E105" s="77"/>
      <c r="F105" s="23"/>
      <c r="G105" s="22"/>
    </row>
    <row r="106" spans="1:10" x14ac:dyDescent="0.35">
      <c r="A106" s="11" t="s">
        <v>266</v>
      </c>
      <c r="E106" s="77"/>
      <c r="F106" s="23"/>
      <c r="G106" s="22"/>
    </row>
    <row r="108" spans="1:10" x14ac:dyDescent="0.35">
      <c r="A108" s="21" t="s">
        <v>531</v>
      </c>
      <c r="E108" s="22" t="s">
        <v>3</v>
      </c>
      <c r="F108" s="27">
        <f>F109+F128+F172+F201</f>
        <v>6717055.4000000004</v>
      </c>
      <c r="G108" s="22" t="s">
        <v>4</v>
      </c>
    </row>
    <row r="109" spans="1:10" x14ac:dyDescent="0.35">
      <c r="B109" s="21" t="s">
        <v>13</v>
      </c>
      <c r="E109" s="22" t="s">
        <v>3</v>
      </c>
      <c r="F109" s="27">
        <f>F110</f>
        <v>2053440</v>
      </c>
      <c r="G109" s="22" t="s">
        <v>4</v>
      </c>
    </row>
    <row r="110" spans="1:10" x14ac:dyDescent="0.35">
      <c r="C110" s="21" t="s">
        <v>20</v>
      </c>
      <c r="E110" s="22" t="s">
        <v>3</v>
      </c>
      <c r="F110" s="27">
        <f>F111+F116+F121</f>
        <v>2053440</v>
      </c>
      <c r="G110" s="22" t="s">
        <v>4</v>
      </c>
    </row>
    <row r="111" spans="1:10" x14ac:dyDescent="0.35">
      <c r="C111" s="21" t="s">
        <v>21</v>
      </c>
      <c r="D111" s="21"/>
      <c r="E111" s="22" t="s">
        <v>5</v>
      </c>
      <c r="F111" s="70">
        <f>[2]เงินเดือน!$I$104</f>
        <v>1543920</v>
      </c>
      <c r="G111" s="22" t="s">
        <v>4</v>
      </c>
    </row>
    <row r="112" spans="1:10" x14ac:dyDescent="0.35">
      <c r="C112" s="11" t="s">
        <v>515</v>
      </c>
      <c r="E112" s="22"/>
      <c r="F112" s="70"/>
      <c r="G112" s="22"/>
    </row>
    <row r="113" spans="1:10" x14ac:dyDescent="0.35">
      <c r="A113" s="11" t="s">
        <v>508</v>
      </c>
      <c r="E113" s="22"/>
      <c r="F113" s="70"/>
      <c r="G113" s="22"/>
    </row>
    <row r="114" spans="1:10" x14ac:dyDescent="0.35">
      <c r="A114" s="11" t="s">
        <v>534</v>
      </c>
      <c r="E114" s="22"/>
      <c r="F114" s="70"/>
      <c r="G114" s="22"/>
    </row>
    <row r="115" spans="1:10" x14ac:dyDescent="0.35">
      <c r="A115" s="11" t="s">
        <v>535</v>
      </c>
      <c r="E115" s="22"/>
      <c r="F115" s="70"/>
      <c r="G115" s="22"/>
    </row>
    <row r="116" spans="1:10" x14ac:dyDescent="0.35">
      <c r="C116" s="21" t="s">
        <v>24</v>
      </c>
      <c r="D116" s="21"/>
      <c r="E116" s="22" t="s">
        <v>5</v>
      </c>
      <c r="F116" s="23">
        <f>[2]เงินเดือน!$I$285</f>
        <v>437520</v>
      </c>
      <c r="G116" s="22" t="s">
        <v>4</v>
      </c>
      <c r="I116" s="11">
        <v>99120</v>
      </c>
      <c r="J116" s="59"/>
    </row>
    <row r="117" spans="1:10" x14ac:dyDescent="0.35">
      <c r="C117" s="11" t="s">
        <v>247</v>
      </c>
      <c r="E117" s="22"/>
      <c r="F117" s="23"/>
      <c r="G117" s="22"/>
    </row>
    <row r="118" spans="1:10" x14ac:dyDescent="0.35">
      <c r="A118" s="11" t="s">
        <v>248</v>
      </c>
      <c r="E118" s="22"/>
      <c r="F118" s="23"/>
      <c r="G118" s="22"/>
    </row>
    <row r="119" spans="1:10" x14ac:dyDescent="0.35">
      <c r="A119" s="11" t="s">
        <v>466</v>
      </c>
      <c r="E119" s="22"/>
      <c r="F119" s="23"/>
      <c r="G119" s="22"/>
    </row>
    <row r="120" spans="1:10" x14ac:dyDescent="0.35">
      <c r="A120" s="11" t="s">
        <v>591</v>
      </c>
      <c r="E120" s="22"/>
      <c r="F120" s="23"/>
      <c r="G120" s="22"/>
    </row>
    <row r="121" spans="1:10" x14ac:dyDescent="0.35">
      <c r="C121" s="21" t="s">
        <v>25</v>
      </c>
      <c r="D121" s="21"/>
      <c r="E121" s="22" t="s">
        <v>5</v>
      </c>
      <c r="F121" s="23">
        <f>[2]ค่าครองชีพ!$G$110</f>
        <v>72000</v>
      </c>
      <c r="G121" s="22" t="s">
        <v>4</v>
      </c>
    </row>
    <row r="122" spans="1:10" x14ac:dyDescent="0.35">
      <c r="C122" s="11" t="s">
        <v>349</v>
      </c>
      <c r="D122" s="68"/>
      <c r="F122" s="25"/>
    </row>
    <row r="123" spans="1:10" x14ac:dyDescent="0.35">
      <c r="A123" s="11" t="s">
        <v>353</v>
      </c>
      <c r="C123" s="68"/>
      <c r="D123" s="68"/>
      <c r="F123" s="25"/>
    </row>
    <row r="124" spans="1:10" x14ac:dyDescent="0.35">
      <c r="A124" s="11" t="s">
        <v>352</v>
      </c>
      <c r="C124" s="68"/>
      <c r="D124" s="68"/>
      <c r="F124" s="25"/>
    </row>
    <row r="125" spans="1:10" x14ac:dyDescent="0.35">
      <c r="A125" s="11" t="s">
        <v>346</v>
      </c>
      <c r="C125" s="68"/>
      <c r="D125" s="68"/>
      <c r="F125" s="25"/>
    </row>
    <row r="126" spans="1:10" x14ac:dyDescent="0.35">
      <c r="A126" s="11" t="s">
        <v>555</v>
      </c>
      <c r="F126" s="25"/>
    </row>
    <row r="127" spans="1:10" x14ac:dyDescent="0.35">
      <c r="A127" s="11" t="s">
        <v>556</v>
      </c>
      <c r="F127" s="25"/>
    </row>
    <row r="128" spans="1:10" x14ac:dyDescent="0.35">
      <c r="B128" s="21" t="s">
        <v>27</v>
      </c>
      <c r="E128" s="22" t="s">
        <v>3</v>
      </c>
      <c r="F128" s="27">
        <f>F129+F144</f>
        <v>2317715.4</v>
      </c>
      <c r="G128" s="22" t="s">
        <v>4</v>
      </c>
    </row>
    <row r="129" spans="1:10" x14ac:dyDescent="0.35">
      <c r="C129" s="21" t="s">
        <v>34</v>
      </c>
      <c r="E129" s="22" t="s">
        <v>3</v>
      </c>
      <c r="F129" s="27">
        <f>F133</f>
        <v>943800</v>
      </c>
      <c r="G129" s="22" t="s">
        <v>4</v>
      </c>
    </row>
    <row r="130" spans="1:10" x14ac:dyDescent="0.35">
      <c r="C130" s="21" t="s">
        <v>126</v>
      </c>
      <c r="D130" s="21"/>
      <c r="E130" s="22"/>
      <c r="F130" s="27"/>
      <c r="G130" s="22"/>
    </row>
    <row r="131" spans="1:10" x14ac:dyDescent="0.35">
      <c r="A131" s="21" t="s">
        <v>176</v>
      </c>
      <c r="C131" s="21"/>
      <c r="D131" s="21"/>
      <c r="E131" s="22"/>
      <c r="F131" s="27"/>
      <c r="G131" s="22"/>
    </row>
    <row r="132" spans="1:10" x14ac:dyDescent="0.35">
      <c r="A132" s="21"/>
      <c r="C132" s="21"/>
      <c r="D132" s="21"/>
      <c r="E132" s="22"/>
      <c r="F132" s="27"/>
      <c r="G132" s="22"/>
    </row>
    <row r="133" spans="1:10" x14ac:dyDescent="0.35">
      <c r="C133" s="21" t="s">
        <v>315</v>
      </c>
      <c r="D133" s="21"/>
      <c r="E133" s="22" t="s">
        <v>3</v>
      </c>
      <c r="F133" s="23">
        <f>F134+F139</f>
        <v>943800</v>
      </c>
      <c r="G133" s="22" t="s">
        <v>4</v>
      </c>
    </row>
    <row r="134" spans="1:10" x14ac:dyDescent="0.35">
      <c r="A134" s="21"/>
      <c r="C134" s="21" t="s">
        <v>544</v>
      </c>
      <c r="E134" s="21" t="s">
        <v>5</v>
      </c>
      <c r="F134" s="72">
        <f>J136+J137+J138</f>
        <v>700700</v>
      </c>
      <c r="G134" s="22" t="s">
        <v>4</v>
      </c>
    </row>
    <row r="135" spans="1:10" x14ac:dyDescent="0.35">
      <c r="A135" s="21" t="s">
        <v>601</v>
      </c>
      <c r="C135" s="21"/>
      <c r="E135" s="11"/>
      <c r="F135" s="11"/>
    </row>
    <row r="136" spans="1:10" x14ac:dyDescent="0.35">
      <c r="C136" s="11" t="s">
        <v>602</v>
      </c>
      <c r="F136" s="25"/>
      <c r="J136" s="11">
        <v>245000</v>
      </c>
    </row>
    <row r="137" spans="1:10" x14ac:dyDescent="0.35">
      <c r="C137" s="11" t="s">
        <v>603</v>
      </c>
      <c r="F137" s="25"/>
      <c r="J137" s="11">
        <v>245000</v>
      </c>
    </row>
    <row r="138" spans="1:10" x14ac:dyDescent="0.35">
      <c r="C138" s="11" t="s">
        <v>604</v>
      </c>
      <c r="F138" s="25"/>
      <c r="J138" s="11">
        <v>210700</v>
      </c>
    </row>
    <row r="139" spans="1:10" x14ac:dyDescent="0.35">
      <c r="C139" s="21" t="s">
        <v>587</v>
      </c>
      <c r="D139" s="21"/>
      <c r="E139" s="22" t="s">
        <v>5</v>
      </c>
      <c r="F139" s="23">
        <v>243100</v>
      </c>
      <c r="G139" s="22" t="s">
        <v>4</v>
      </c>
    </row>
    <row r="140" spans="1:10" x14ac:dyDescent="0.35">
      <c r="C140" s="11" t="s">
        <v>516</v>
      </c>
      <c r="D140" s="21"/>
      <c r="E140" s="22"/>
      <c r="F140" s="23"/>
      <c r="G140" s="22"/>
    </row>
    <row r="141" spans="1:10" x14ac:dyDescent="0.35">
      <c r="A141" s="11" t="s">
        <v>517</v>
      </c>
      <c r="D141" s="21"/>
      <c r="E141" s="22"/>
      <c r="F141" s="23"/>
      <c r="G141" s="22"/>
    </row>
    <row r="142" spans="1:10" x14ac:dyDescent="0.35">
      <c r="A142" s="11" t="s">
        <v>518</v>
      </c>
      <c r="D142" s="21"/>
      <c r="E142" s="22"/>
      <c r="F142" s="23"/>
      <c r="G142" s="22"/>
    </row>
    <row r="143" spans="1:10" x14ac:dyDescent="0.35">
      <c r="A143" s="40" t="s">
        <v>537</v>
      </c>
      <c r="D143" s="21"/>
      <c r="E143" s="22"/>
      <c r="F143" s="23"/>
      <c r="G143" s="22"/>
    </row>
    <row r="144" spans="1:10" x14ac:dyDescent="0.35">
      <c r="C144" s="21" t="s">
        <v>38</v>
      </c>
      <c r="E144" s="22" t="s">
        <v>3</v>
      </c>
      <c r="F144" s="27">
        <f>F145</f>
        <v>1373915.4</v>
      </c>
      <c r="G144" s="22" t="s">
        <v>4</v>
      </c>
    </row>
    <row r="145" spans="1:7" x14ac:dyDescent="0.35">
      <c r="C145" s="21" t="s">
        <v>65</v>
      </c>
      <c r="D145" s="21"/>
      <c r="E145" s="22" t="s">
        <v>3</v>
      </c>
      <c r="F145" s="26">
        <f>F146+F149+F152+F156+F159+F162+F166+F169</f>
        <v>1373915.4</v>
      </c>
      <c r="G145" s="22" t="s">
        <v>4</v>
      </c>
    </row>
    <row r="146" spans="1:7" x14ac:dyDescent="0.35">
      <c r="C146" s="21" t="s">
        <v>380</v>
      </c>
      <c r="E146" s="63" t="s">
        <v>553</v>
      </c>
      <c r="F146" s="73">
        <v>95810</v>
      </c>
      <c r="G146" s="74" t="s">
        <v>4</v>
      </c>
    </row>
    <row r="147" spans="1:7" x14ac:dyDescent="0.35">
      <c r="C147" s="11" t="s">
        <v>387</v>
      </c>
      <c r="E147" s="22"/>
      <c r="F147" s="27"/>
      <c r="G147" s="22"/>
    </row>
    <row r="148" spans="1:7" x14ac:dyDescent="0.35">
      <c r="A148" s="88" t="s">
        <v>654</v>
      </c>
      <c r="B148" s="88"/>
      <c r="C148" s="88"/>
      <c r="D148" s="88"/>
      <c r="E148" s="22"/>
      <c r="F148" s="27"/>
      <c r="G148" s="22"/>
    </row>
    <row r="149" spans="1:7" x14ac:dyDescent="0.35">
      <c r="C149" s="21" t="s">
        <v>381</v>
      </c>
      <c r="E149" s="63" t="s">
        <v>553</v>
      </c>
      <c r="F149" s="73">
        <v>95810</v>
      </c>
      <c r="G149" s="74" t="s">
        <v>4</v>
      </c>
    </row>
    <row r="150" spans="1:7" x14ac:dyDescent="0.35">
      <c r="C150" s="11" t="s">
        <v>387</v>
      </c>
      <c r="E150" s="22"/>
      <c r="F150" s="27"/>
      <c r="G150" s="22"/>
    </row>
    <row r="151" spans="1:7" x14ac:dyDescent="0.35">
      <c r="A151" s="88" t="s">
        <v>655</v>
      </c>
      <c r="B151" s="88"/>
      <c r="C151" s="88"/>
      <c r="D151" s="88"/>
      <c r="E151" s="22"/>
      <c r="F151" s="27"/>
      <c r="G151" s="22"/>
    </row>
    <row r="152" spans="1:7" x14ac:dyDescent="0.35">
      <c r="C152" s="21" t="s">
        <v>382</v>
      </c>
      <c r="E152" s="63" t="s">
        <v>553</v>
      </c>
      <c r="F152" s="73">
        <v>82396.600000000006</v>
      </c>
      <c r="G152" s="74" t="s">
        <v>4</v>
      </c>
    </row>
    <row r="153" spans="1:7" x14ac:dyDescent="0.35">
      <c r="A153" s="21" t="s">
        <v>383</v>
      </c>
      <c r="C153" s="21"/>
      <c r="E153" s="22"/>
      <c r="F153" s="75"/>
      <c r="G153" s="22"/>
    </row>
    <row r="154" spans="1:7" x14ac:dyDescent="0.35">
      <c r="C154" s="11" t="s">
        <v>386</v>
      </c>
      <c r="E154" s="22"/>
      <c r="F154" s="27"/>
      <c r="G154" s="22"/>
    </row>
    <row r="155" spans="1:7" x14ac:dyDescent="0.35">
      <c r="A155" s="88" t="s">
        <v>656</v>
      </c>
      <c r="B155" s="88"/>
      <c r="C155" s="88"/>
      <c r="D155" s="88"/>
      <c r="E155" s="22"/>
      <c r="F155" s="27"/>
      <c r="G155" s="22"/>
    </row>
    <row r="156" spans="1:7" x14ac:dyDescent="0.35">
      <c r="C156" s="21" t="s">
        <v>384</v>
      </c>
      <c r="E156" s="63" t="s">
        <v>553</v>
      </c>
      <c r="F156" s="73">
        <v>166709.4</v>
      </c>
      <c r="G156" s="74" t="s">
        <v>4</v>
      </c>
    </row>
    <row r="157" spans="1:7" x14ac:dyDescent="0.35">
      <c r="C157" s="11" t="s">
        <v>385</v>
      </c>
      <c r="E157" s="22"/>
      <c r="F157" s="27"/>
      <c r="G157" s="22"/>
    </row>
    <row r="158" spans="1:7" x14ac:dyDescent="0.35">
      <c r="A158" s="88" t="s">
        <v>657</v>
      </c>
      <c r="B158" s="88"/>
      <c r="C158" s="88"/>
      <c r="D158" s="88"/>
      <c r="E158" s="22"/>
      <c r="F158" s="27"/>
      <c r="G158" s="22"/>
    </row>
    <row r="159" spans="1:7" x14ac:dyDescent="0.35">
      <c r="C159" s="21" t="s">
        <v>388</v>
      </c>
      <c r="E159" s="63" t="s">
        <v>553</v>
      </c>
      <c r="F159" s="73">
        <v>159044.6</v>
      </c>
      <c r="G159" s="74" t="s">
        <v>4</v>
      </c>
    </row>
    <row r="160" spans="1:7" x14ac:dyDescent="0.35">
      <c r="C160" s="11" t="s">
        <v>385</v>
      </c>
      <c r="E160" s="22"/>
      <c r="F160" s="27"/>
      <c r="G160" s="22"/>
    </row>
    <row r="161" spans="1:7" x14ac:dyDescent="0.35">
      <c r="A161" s="88" t="s">
        <v>658</v>
      </c>
      <c r="B161" s="88"/>
      <c r="C161" s="88"/>
      <c r="D161" s="88"/>
      <c r="E161" s="22"/>
      <c r="F161" s="27"/>
      <c r="G161" s="22"/>
    </row>
    <row r="162" spans="1:7" x14ac:dyDescent="0.35">
      <c r="C162" s="21" t="s">
        <v>389</v>
      </c>
      <c r="E162" s="63" t="s">
        <v>553</v>
      </c>
      <c r="F162" s="73">
        <v>210782</v>
      </c>
      <c r="G162" s="74" t="s">
        <v>4</v>
      </c>
    </row>
    <row r="163" spans="1:7" x14ac:dyDescent="0.35">
      <c r="C163" s="11" t="s">
        <v>390</v>
      </c>
      <c r="E163" s="22"/>
      <c r="F163" s="27"/>
      <c r="G163" s="22"/>
    </row>
    <row r="164" spans="1:7" x14ac:dyDescent="0.35">
      <c r="A164" s="88" t="s">
        <v>659</v>
      </c>
      <c r="B164" s="88"/>
      <c r="C164" s="88"/>
      <c r="D164" s="88"/>
      <c r="E164" s="22"/>
      <c r="F164" s="27"/>
      <c r="G164" s="22"/>
    </row>
    <row r="165" spans="1:7" x14ac:dyDescent="0.35">
      <c r="A165" s="76"/>
      <c r="B165" s="76"/>
      <c r="C165" s="76"/>
      <c r="D165" s="76"/>
      <c r="E165" s="22"/>
      <c r="F165" s="27"/>
      <c r="G165" s="22"/>
    </row>
    <row r="166" spans="1:7" x14ac:dyDescent="0.35">
      <c r="C166" s="21" t="s">
        <v>391</v>
      </c>
      <c r="E166" s="63" t="s">
        <v>553</v>
      </c>
      <c r="F166" s="73">
        <v>59402.2</v>
      </c>
      <c r="G166" s="74" t="s">
        <v>4</v>
      </c>
    </row>
    <row r="167" spans="1:7" x14ac:dyDescent="0.35">
      <c r="C167" s="11" t="s">
        <v>385</v>
      </c>
      <c r="E167" s="22"/>
      <c r="F167" s="27"/>
      <c r="G167" s="22"/>
    </row>
    <row r="168" spans="1:7" x14ac:dyDescent="0.35">
      <c r="A168" s="88" t="s">
        <v>660</v>
      </c>
      <c r="B168" s="88"/>
      <c r="C168" s="88"/>
      <c r="D168" s="88"/>
      <c r="E168" s="22"/>
      <c r="F168" s="27"/>
      <c r="G168" s="22"/>
    </row>
    <row r="169" spans="1:7" x14ac:dyDescent="0.35">
      <c r="C169" s="21" t="s">
        <v>392</v>
      </c>
      <c r="E169" s="63" t="s">
        <v>553</v>
      </c>
      <c r="F169" s="73">
        <v>503960.6</v>
      </c>
      <c r="G169" s="74" t="s">
        <v>4</v>
      </c>
    </row>
    <row r="170" spans="1:7" x14ac:dyDescent="0.35">
      <c r="C170" s="11" t="s">
        <v>385</v>
      </c>
      <c r="E170" s="22"/>
      <c r="F170" s="27"/>
      <c r="G170" s="22"/>
    </row>
    <row r="171" spans="1:7" x14ac:dyDescent="0.35">
      <c r="A171" s="88" t="s">
        <v>661</v>
      </c>
      <c r="B171" s="88"/>
      <c r="C171" s="88"/>
      <c r="D171" s="88"/>
      <c r="E171" s="22"/>
      <c r="F171" s="27"/>
      <c r="G171" s="22"/>
    </row>
    <row r="172" spans="1:7" x14ac:dyDescent="0.35">
      <c r="A172" s="21"/>
      <c r="B172" s="21" t="s">
        <v>54</v>
      </c>
      <c r="C172" s="21"/>
      <c r="D172" s="21"/>
      <c r="E172" s="22" t="s">
        <v>3</v>
      </c>
      <c r="F172" s="27">
        <f>F173+F196</f>
        <v>49900</v>
      </c>
      <c r="G172" s="22" t="s">
        <v>4</v>
      </c>
    </row>
    <row r="173" spans="1:7" x14ac:dyDescent="0.35">
      <c r="A173" s="21"/>
      <c r="B173" s="21"/>
      <c r="C173" s="21" t="s">
        <v>56</v>
      </c>
      <c r="D173" s="21"/>
      <c r="E173" s="22" t="s">
        <v>3</v>
      </c>
      <c r="F173" s="27">
        <f>F174+F188</f>
        <v>32600</v>
      </c>
      <c r="G173" s="22" t="s">
        <v>4</v>
      </c>
    </row>
    <row r="174" spans="1:7" x14ac:dyDescent="0.35">
      <c r="A174" s="21"/>
      <c r="B174" s="21"/>
      <c r="C174" s="21" t="s">
        <v>409</v>
      </c>
      <c r="D174" s="21"/>
      <c r="E174" s="22" t="s">
        <v>3</v>
      </c>
      <c r="F174" s="23">
        <f>F175+F181</f>
        <v>17600</v>
      </c>
      <c r="G174" s="22" t="s">
        <v>4</v>
      </c>
    </row>
    <row r="175" spans="1:7" x14ac:dyDescent="0.35">
      <c r="A175" s="21"/>
      <c r="B175" s="21"/>
      <c r="C175" s="21" t="s">
        <v>605</v>
      </c>
      <c r="D175" s="21"/>
      <c r="E175" s="22" t="s">
        <v>5</v>
      </c>
      <c r="F175" s="23">
        <v>5600</v>
      </c>
      <c r="G175" s="22" t="s">
        <v>4</v>
      </c>
    </row>
    <row r="176" spans="1:7" x14ac:dyDescent="0.35">
      <c r="C176" s="11" t="s">
        <v>606</v>
      </c>
      <c r="F176" s="25"/>
    </row>
    <row r="177" spans="1:7" x14ac:dyDescent="0.35">
      <c r="A177" s="89" t="s">
        <v>662</v>
      </c>
      <c r="B177" s="89"/>
      <c r="C177" s="89"/>
      <c r="D177" s="89"/>
      <c r="E177" s="22"/>
      <c r="F177" s="34"/>
      <c r="G177" s="22"/>
    </row>
    <row r="178" spans="1:7" x14ac:dyDescent="0.35">
      <c r="A178" s="77" t="s">
        <v>663</v>
      </c>
      <c r="B178" s="77"/>
      <c r="C178" s="77"/>
      <c r="D178" s="77"/>
      <c r="E178" s="22"/>
      <c r="F178" s="34"/>
      <c r="G178" s="22"/>
    </row>
    <row r="179" spans="1:7" x14ac:dyDescent="0.35">
      <c r="A179" s="78" t="s">
        <v>607</v>
      </c>
      <c r="B179" s="77"/>
      <c r="C179" s="77"/>
      <c r="D179" s="77"/>
      <c r="E179" s="22"/>
      <c r="F179" s="34"/>
      <c r="G179" s="22"/>
    </row>
    <row r="180" spans="1:7" x14ac:dyDescent="0.35">
      <c r="A180" s="77" t="s">
        <v>420</v>
      </c>
      <c r="B180" s="77"/>
      <c r="C180" s="77"/>
      <c r="D180" s="77"/>
      <c r="E180" s="22"/>
      <c r="F180" s="34"/>
      <c r="G180" s="22"/>
    </row>
    <row r="181" spans="1:7" x14ac:dyDescent="0.35">
      <c r="A181" s="21"/>
      <c r="B181" s="21"/>
      <c r="C181" s="21" t="s">
        <v>538</v>
      </c>
      <c r="D181" s="21"/>
      <c r="E181" s="22" t="s">
        <v>5</v>
      </c>
      <c r="F181" s="23">
        <v>12000</v>
      </c>
      <c r="G181" s="22" t="s">
        <v>4</v>
      </c>
    </row>
    <row r="182" spans="1:7" x14ac:dyDescent="0.35">
      <c r="C182" s="11" t="s">
        <v>421</v>
      </c>
      <c r="F182" s="25"/>
    </row>
    <row r="183" spans="1:7" x14ac:dyDescent="0.35">
      <c r="A183" s="89" t="s">
        <v>608</v>
      </c>
      <c r="B183" s="89"/>
      <c r="C183" s="89"/>
      <c r="D183" s="89"/>
      <c r="E183" s="22"/>
      <c r="F183" s="34"/>
      <c r="G183" s="22"/>
    </row>
    <row r="184" spans="1:7" x14ac:dyDescent="0.35">
      <c r="A184" s="77" t="s">
        <v>609</v>
      </c>
      <c r="B184" s="77"/>
      <c r="C184" s="77"/>
      <c r="D184" s="77"/>
      <c r="E184" s="22"/>
      <c r="F184" s="34"/>
      <c r="G184" s="22"/>
    </row>
    <row r="185" spans="1:7" x14ac:dyDescent="0.35">
      <c r="A185" s="77" t="s">
        <v>610</v>
      </c>
      <c r="B185" s="77"/>
      <c r="C185" s="77"/>
      <c r="D185" s="77"/>
      <c r="E185" s="22"/>
      <c r="F185" s="34"/>
      <c r="G185" s="22"/>
    </row>
    <row r="186" spans="1:7" x14ac:dyDescent="0.35">
      <c r="A186" s="77" t="s">
        <v>611</v>
      </c>
      <c r="B186" s="77"/>
      <c r="C186" s="77"/>
      <c r="D186" s="77"/>
      <c r="E186" s="22"/>
      <c r="F186" s="34"/>
      <c r="G186" s="22"/>
    </row>
    <row r="187" spans="1:7" x14ac:dyDescent="0.35">
      <c r="A187" s="77" t="s">
        <v>612</v>
      </c>
      <c r="B187" s="77"/>
      <c r="C187" s="77"/>
      <c r="D187" s="77"/>
      <c r="E187" s="22"/>
      <c r="F187" s="34"/>
      <c r="G187" s="22"/>
    </row>
    <row r="188" spans="1:7" x14ac:dyDescent="0.35">
      <c r="A188" s="21"/>
      <c r="B188" s="21"/>
      <c r="C188" s="21" t="s">
        <v>410</v>
      </c>
      <c r="D188" s="21"/>
      <c r="E188" s="22" t="s">
        <v>3</v>
      </c>
      <c r="F188" s="23">
        <v>15000</v>
      </c>
      <c r="G188" s="22" t="s">
        <v>4</v>
      </c>
    </row>
    <row r="189" spans="1:7" x14ac:dyDescent="0.35">
      <c r="C189" s="11" t="s">
        <v>690</v>
      </c>
      <c r="F189" s="25"/>
    </row>
    <row r="190" spans="1:7" x14ac:dyDescent="0.35">
      <c r="A190" s="89" t="s">
        <v>691</v>
      </c>
      <c r="B190" s="89"/>
      <c r="C190" s="89"/>
      <c r="D190" s="89"/>
      <c r="E190" s="22"/>
      <c r="F190" s="34"/>
      <c r="G190" s="22"/>
    </row>
    <row r="191" spans="1:7" x14ac:dyDescent="0.35">
      <c r="A191" s="77" t="s">
        <v>692</v>
      </c>
      <c r="B191" s="77"/>
      <c r="C191" s="77"/>
      <c r="D191" s="77"/>
      <c r="E191" s="22"/>
      <c r="F191" s="34"/>
      <c r="G191" s="22"/>
    </row>
    <row r="192" spans="1:7" x14ac:dyDescent="0.35">
      <c r="A192" s="77" t="s">
        <v>693</v>
      </c>
      <c r="B192" s="77"/>
      <c r="C192" s="77"/>
      <c r="D192" s="77"/>
      <c r="E192" s="22"/>
      <c r="F192" s="34"/>
      <c r="G192" s="22"/>
    </row>
    <row r="193" spans="1:7" x14ac:dyDescent="0.35">
      <c r="A193" s="77" t="s">
        <v>694</v>
      </c>
      <c r="B193" s="77"/>
      <c r="C193" s="77"/>
      <c r="D193" s="77"/>
      <c r="E193" s="22"/>
      <c r="F193" s="34"/>
      <c r="G193" s="22"/>
    </row>
    <row r="194" spans="1:7" x14ac:dyDescent="0.35">
      <c r="A194" s="83" t="s">
        <v>689</v>
      </c>
      <c r="B194" s="83"/>
      <c r="C194" s="83"/>
      <c r="D194" s="83"/>
      <c r="E194" s="22"/>
      <c r="F194" s="34"/>
      <c r="G194" s="22"/>
    </row>
    <row r="195" spans="1:7" x14ac:dyDescent="0.35">
      <c r="A195" s="83"/>
      <c r="B195" s="83"/>
      <c r="C195" s="83"/>
      <c r="D195" s="83"/>
      <c r="E195" s="22"/>
      <c r="F195" s="34"/>
      <c r="G195" s="22"/>
    </row>
    <row r="196" spans="1:7" x14ac:dyDescent="0.35">
      <c r="A196" s="28"/>
      <c r="B196" s="29"/>
      <c r="C196" s="30" t="s">
        <v>57</v>
      </c>
      <c r="D196" s="29"/>
      <c r="E196" s="31" t="s">
        <v>3</v>
      </c>
      <c r="F196" s="27">
        <f>F197</f>
        <v>17300</v>
      </c>
      <c r="G196" s="22" t="s">
        <v>4</v>
      </c>
    </row>
    <row r="197" spans="1:7" x14ac:dyDescent="0.35">
      <c r="A197" s="29"/>
      <c r="B197" s="29"/>
      <c r="C197" s="30" t="s">
        <v>329</v>
      </c>
      <c r="D197" s="30"/>
      <c r="E197" s="22" t="s">
        <v>3</v>
      </c>
      <c r="F197" s="27">
        <f>F198</f>
        <v>17300</v>
      </c>
      <c r="G197" s="22" t="s">
        <v>4</v>
      </c>
    </row>
    <row r="198" spans="1:7" x14ac:dyDescent="0.35">
      <c r="C198" s="21" t="s">
        <v>468</v>
      </c>
      <c r="D198" s="21"/>
      <c r="E198" s="31" t="s">
        <v>5</v>
      </c>
      <c r="F198" s="23">
        <v>17300</v>
      </c>
      <c r="G198" s="22" t="s">
        <v>4</v>
      </c>
    </row>
    <row r="199" spans="1:7" x14ac:dyDescent="0.35">
      <c r="C199" s="11" t="s">
        <v>613</v>
      </c>
      <c r="E199" s="28"/>
      <c r="F199" s="25"/>
    </row>
    <row r="200" spans="1:7" x14ac:dyDescent="0.35">
      <c r="A200" s="11" t="s">
        <v>539</v>
      </c>
      <c r="E200" s="22"/>
      <c r="F200" s="23"/>
      <c r="G200" s="22"/>
    </row>
    <row r="201" spans="1:7" x14ac:dyDescent="0.35">
      <c r="B201" s="21" t="s">
        <v>68</v>
      </c>
      <c r="E201" s="22" t="s">
        <v>3</v>
      </c>
      <c r="F201" s="27">
        <f>F202</f>
        <v>2296000</v>
      </c>
      <c r="G201" s="22" t="s">
        <v>4</v>
      </c>
    </row>
    <row r="202" spans="1:7" x14ac:dyDescent="0.35">
      <c r="C202" s="21" t="s">
        <v>267</v>
      </c>
      <c r="E202" s="22" t="s">
        <v>3</v>
      </c>
      <c r="F202" s="27">
        <f>F203+F206+F209+F212+F215</f>
        <v>2296000</v>
      </c>
      <c r="G202" s="22" t="s">
        <v>4</v>
      </c>
    </row>
    <row r="203" spans="1:7" x14ac:dyDescent="0.35">
      <c r="C203" s="21" t="s">
        <v>372</v>
      </c>
      <c r="E203" s="31" t="s">
        <v>5</v>
      </c>
      <c r="F203" s="23">
        <v>348000</v>
      </c>
      <c r="G203" s="22" t="s">
        <v>4</v>
      </c>
    </row>
    <row r="204" spans="1:7" x14ac:dyDescent="0.35">
      <c r="C204" s="11" t="s">
        <v>373</v>
      </c>
      <c r="E204" s="22"/>
      <c r="F204" s="27"/>
      <c r="G204" s="22"/>
    </row>
    <row r="205" spans="1:7" x14ac:dyDescent="0.35">
      <c r="A205" s="88" t="s">
        <v>664</v>
      </c>
      <c r="B205" s="88"/>
      <c r="C205" s="88"/>
      <c r="D205" s="88"/>
      <c r="E205" s="22"/>
      <c r="F205" s="27"/>
      <c r="G205" s="22"/>
    </row>
    <row r="206" spans="1:7" x14ac:dyDescent="0.35">
      <c r="C206" s="21" t="s">
        <v>374</v>
      </c>
      <c r="E206" s="31" t="s">
        <v>5</v>
      </c>
      <c r="F206" s="23">
        <v>332000</v>
      </c>
      <c r="G206" s="22" t="s">
        <v>4</v>
      </c>
    </row>
    <row r="207" spans="1:7" x14ac:dyDescent="0.35">
      <c r="C207" s="11" t="s">
        <v>376</v>
      </c>
      <c r="E207" s="22"/>
      <c r="F207" s="27"/>
      <c r="G207" s="22"/>
    </row>
    <row r="208" spans="1:7" x14ac:dyDescent="0.35">
      <c r="A208" s="88" t="s">
        <v>665</v>
      </c>
      <c r="B208" s="88"/>
      <c r="C208" s="88"/>
      <c r="D208" s="88"/>
      <c r="E208" s="22"/>
      <c r="F208" s="27"/>
      <c r="G208" s="22"/>
    </row>
    <row r="209" spans="1:7" x14ac:dyDescent="0.35">
      <c r="C209" s="21" t="s">
        <v>375</v>
      </c>
      <c r="E209" s="31" t="s">
        <v>5</v>
      </c>
      <c r="F209" s="23">
        <v>440000</v>
      </c>
      <c r="G209" s="22" t="s">
        <v>4</v>
      </c>
    </row>
    <row r="210" spans="1:7" x14ac:dyDescent="0.35">
      <c r="C210" s="11" t="s">
        <v>377</v>
      </c>
      <c r="E210" s="22"/>
      <c r="F210" s="27"/>
      <c r="G210" s="22"/>
    </row>
    <row r="211" spans="1:7" x14ac:dyDescent="0.35">
      <c r="A211" s="88" t="s">
        <v>666</v>
      </c>
      <c r="B211" s="88"/>
      <c r="C211" s="88"/>
      <c r="D211" s="88"/>
      <c r="E211" s="22"/>
      <c r="F211" s="27"/>
      <c r="G211" s="22"/>
    </row>
    <row r="212" spans="1:7" x14ac:dyDescent="0.35">
      <c r="C212" s="21" t="s">
        <v>378</v>
      </c>
      <c r="E212" s="31" t="s">
        <v>5</v>
      </c>
      <c r="F212" s="23">
        <v>124000</v>
      </c>
      <c r="G212" s="22" t="s">
        <v>4</v>
      </c>
    </row>
    <row r="213" spans="1:7" x14ac:dyDescent="0.35">
      <c r="C213" s="11" t="s">
        <v>373</v>
      </c>
      <c r="E213" s="22"/>
      <c r="F213" s="27"/>
      <c r="G213" s="22"/>
    </row>
    <row r="214" spans="1:7" x14ac:dyDescent="0.35">
      <c r="A214" s="88" t="s">
        <v>667</v>
      </c>
      <c r="B214" s="88"/>
      <c r="C214" s="88"/>
      <c r="D214" s="88"/>
      <c r="E214" s="22"/>
      <c r="F214" s="27"/>
      <c r="G214" s="22"/>
    </row>
    <row r="215" spans="1:7" x14ac:dyDescent="0.35">
      <c r="C215" s="21" t="s">
        <v>379</v>
      </c>
      <c r="E215" s="31" t="s">
        <v>5</v>
      </c>
      <c r="F215" s="23">
        <v>1052000</v>
      </c>
      <c r="G215" s="22" t="s">
        <v>4</v>
      </c>
    </row>
    <row r="216" spans="1:7" x14ac:dyDescent="0.35">
      <c r="C216" s="11" t="s">
        <v>373</v>
      </c>
      <c r="E216" s="22"/>
      <c r="F216" s="27"/>
      <c r="G216" s="22"/>
    </row>
    <row r="217" spans="1:7" x14ac:dyDescent="0.35">
      <c r="A217" s="88" t="s">
        <v>661</v>
      </c>
      <c r="B217" s="88"/>
      <c r="C217" s="88"/>
      <c r="D217" s="88"/>
      <c r="E217" s="22"/>
      <c r="F217" s="27"/>
      <c r="G217" s="22"/>
    </row>
  </sheetData>
  <mergeCells count="21">
    <mergeCell ref="A211:D211"/>
    <mergeCell ref="A214:D214"/>
    <mergeCell ref="A217:D217"/>
    <mergeCell ref="A190:D190"/>
    <mergeCell ref="A205:D205"/>
    <mergeCell ref="A208:D208"/>
    <mergeCell ref="A164:D164"/>
    <mergeCell ref="A168:D168"/>
    <mergeCell ref="A171:D171"/>
    <mergeCell ref="A177:D177"/>
    <mergeCell ref="A183:D183"/>
    <mergeCell ref="A148:D148"/>
    <mergeCell ref="A151:D151"/>
    <mergeCell ref="A155:D155"/>
    <mergeCell ref="A158:D158"/>
    <mergeCell ref="A161:D161"/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workbookViewId="0">
      <selection activeCell="J10" sqref="J10"/>
    </sheetView>
  </sheetViews>
  <sheetFormatPr defaultRowHeight="21" x14ac:dyDescent="0.35"/>
  <cols>
    <col min="1" max="3" width="5.625" style="11" customWidth="1"/>
    <col min="4" max="4" width="39.625" style="11" customWidth="1"/>
    <col min="5" max="5" width="5.625" style="24" customWidth="1"/>
    <col min="6" max="6" width="10.625" style="35" customWidth="1"/>
    <col min="7" max="7" width="5.625" style="24" customWidth="1"/>
    <col min="8" max="9" width="9" style="11"/>
    <col min="10" max="11" width="12.625" style="11" customWidth="1"/>
    <col min="12" max="16384" width="9" style="11"/>
  </cols>
  <sheetData>
    <row r="1" spans="1:11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11" ht="21" customHeight="1" x14ac:dyDescent="0.35">
      <c r="A2" s="86" t="s">
        <v>588</v>
      </c>
      <c r="B2" s="86"/>
      <c r="C2" s="86"/>
      <c r="D2" s="86"/>
      <c r="E2" s="86"/>
      <c r="F2" s="86"/>
      <c r="G2" s="86"/>
    </row>
    <row r="3" spans="1:11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11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11" ht="21" customHeight="1" x14ac:dyDescent="0.35">
      <c r="A5" s="87" t="s">
        <v>336</v>
      </c>
      <c r="B5" s="87"/>
      <c r="C5" s="87"/>
      <c r="D5" s="87"/>
      <c r="E5" s="87"/>
      <c r="F5" s="87"/>
      <c r="G5" s="87"/>
    </row>
    <row r="6" spans="1:11" x14ac:dyDescent="0.35">
      <c r="A6" s="21" t="s">
        <v>69</v>
      </c>
      <c r="E6" s="22" t="s">
        <v>3</v>
      </c>
      <c r="F6" s="27">
        <f>F7+F13</f>
        <v>72000</v>
      </c>
      <c r="G6" s="22" t="s">
        <v>4</v>
      </c>
      <c r="K6" s="50">
        <f>F6+F42+F59</f>
        <v>932000</v>
      </c>
    </row>
    <row r="7" spans="1:11" x14ac:dyDescent="0.35">
      <c r="B7" s="21" t="s">
        <v>27</v>
      </c>
      <c r="E7" s="22" t="s">
        <v>3</v>
      </c>
      <c r="F7" s="27">
        <f>F8</f>
        <v>50000</v>
      </c>
      <c r="G7" s="22" t="s">
        <v>4</v>
      </c>
    </row>
    <row r="8" spans="1:11" x14ac:dyDescent="0.35">
      <c r="C8" s="21" t="s">
        <v>38</v>
      </c>
      <c r="E8" s="22" t="s">
        <v>3</v>
      </c>
      <c r="F8" s="27">
        <f>F9</f>
        <v>50000</v>
      </c>
      <c r="G8" s="22" t="s">
        <v>4</v>
      </c>
    </row>
    <row r="9" spans="1:11" x14ac:dyDescent="0.35">
      <c r="C9" s="21" t="s">
        <v>70</v>
      </c>
      <c r="D9" s="21"/>
      <c r="E9" s="22" t="s">
        <v>5</v>
      </c>
      <c r="F9" s="23">
        <v>50000</v>
      </c>
      <c r="G9" s="22" t="s">
        <v>4</v>
      </c>
    </row>
    <row r="10" spans="1:11" x14ac:dyDescent="0.35">
      <c r="C10" s="11" t="s">
        <v>301</v>
      </c>
      <c r="E10" s="80"/>
      <c r="F10" s="23"/>
      <c r="G10" s="22"/>
    </row>
    <row r="11" spans="1:11" x14ac:dyDescent="0.35">
      <c r="A11" s="11" t="s">
        <v>302</v>
      </c>
      <c r="E11" s="80"/>
      <c r="F11" s="23"/>
      <c r="G11" s="22"/>
    </row>
    <row r="12" spans="1:11" x14ac:dyDescent="0.35">
      <c r="A12" s="11" t="s">
        <v>303</v>
      </c>
      <c r="E12" s="80"/>
      <c r="F12" s="23"/>
      <c r="G12" s="22"/>
    </row>
    <row r="13" spans="1:11" x14ac:dyDescent="0.35">
      <c r="B13" s="21" t="s">
        <v>54</v>
      </c>
      <c r="E13" s="22" t="s">
        <v>3</v>
      </c>
      <c r="F13" s="27">
        <f>F14</f>
        <v>22000</v>
      </c>
      <c r="G13" s="22" t="s">
        <v>4</v>
      </c>
    </row>
    <row r="14" spans="1:11" x14ac:dyDescent="0.35">
      <c r="B14" s="21"/>
      <c r="C14" s="21" t="s">
        <v>56</v>
      </c>
      <c r="E14" s="22" t="s">
        <v>3</v>
      </c>
      <c r="F14" s="27">
        <f>F15+F37</f>
        <v>22000</v>
      </c>
      <c r="G14" s="22" t="s">
        <v>4</v>
      </c>
    </row>
    <row r="15" spans="1:11" x14ac:dyDescent="0.35">
      <c r="C15" s="21" t="s">
        <v>94</v>
      </c>
      <c r="D15" s="21"/>
      <c r="E15" s="22" t="s">
        <v>3</v>
      </c>
      <c r="F15" s="23">
        <f>F16</f>
        <v>22000</v>
      </c>
      <c r="G15" s="22" t="s">
        <v>4</v>
      </c>
    </row>
    <row r="16" spans="1:11" x14ac:dyDescent="0.35">
      <c r="C16" s="21" t="s">
        <v>627</v>
      </c>
      <c r="D16" s="21"/>
      <c r="E16" s="22" t="s">
        <v>5</v>
      </c>
      <c r="F16" s="23">
        <v>22000</v>
      </c>
      <c r="G16" s="22" t="s">
        <v>4</v>
      </c>
    </row>
    <row r="17" spans="1:6" x14ac:dyDescent="0.35">
      <c r="C17" s="11" t="s">
        <v>628</v>
      </c>
      <c r="F17" s="25"/>
    </row>
    <row r="18" spans="1:6" x14ac:dyDescent="0.35">
      <c r="A18" s="11" t="s">
        <v>632</v>
      </c>
      <c r="F18" s="25"/>
    </row>
    <row r="19" spans="1:6" x14ac:dyDescent="0.35">
      <c r="A19" s="11" t="s">
        <v>633</v>
      </c>
      <c r="F19" s="25"/>
    </row>
    <row r="20" spans="1:6" x14ac:dyDescent="0.35">
      <c r="A20" s="11" t="s">
        <v>639</v>
      </c>
      <c r="F20" s="25"/>
    </row>
    <row r="21" spans="1:6" x14ac:dyDescent="0.35">
      <c r="A21" s="11" t="s">
        <v>649</v>
      </c>
      <c r="F21" s="25"/>
    </row>
    <row r="22" spans="1:6" x14ac:dyDescent="0.35">
      <c r="A22" s="11" t="s">
        <v>651</v>
      </c>
      <c r="F22" s="25"/>
    </row>
    <row r="23" spans="1:6" x14ac:dyDescent="0.35">
      <c r="A23" s="11" t="s">
        <v>650</v>
      </c>
      <c r="F23" s="25"/>
    </row>
    <row r="24" spans="1:6" x14ac:dyDescent="0.35">
      <c r="A24" s="11" t="s">
        <v>630</v>
      </c>
      <c r="F24" s="25"/>
    </row>
    <row r="25" spans="1:6" x14ac:dyDescent="0.35">
      <c r="A25" s="11" t="s">
        <v>634</v>
      </c>
      <c r="F25" s="25"/>
    </row>
    <row r="26" spans="1:6" x14ac:dyDescent="0.35">
      <c r="A26" s="11" t="s">
        <v>635</v>
      </c>
      <c r="F26" s="25"/>
    </row>
    <row r="27" spans="1:6" x14ac:dyDescent="0.35">
      <c r="A27" s="11" t="s">
        <v>631</v>
      </c>
      <c r="F27" s="25"/>
    </row>
    <row r="28" spans="1:6" x14ac:dyDescent="0.35">
      <c r="A28" s="11" t="s">
        <v>636</v>
      </c>
      <c r="F28" s="25"/>
    </row>
    <row r="29" spans="1:6" x14ac:dyDescent="0.35">
      <c r="A29" s="11" t="s">
        <v>637</v>
      </c>
      <c r="F29" s="25"/>
    </row>
    <row r="30" spans="1:6" x14ac:dyDescent="0.35">
      <c r="A30" s="11" t="s">
        <v>640</v>
      </c>
      <c r="F30" s="25"/>
    </row>
    <row r="31" spans="1:6" x14ac:dyDescent="0.35">
      <c r="A31" s="11" t="s">
        <v>629</v>
      </c>
      <c r="F31" s="25"/>
    </row>
    <row r="32" spans="1:6" x14ac:dyDescent="0.35">
      <c r="A32" s="11" t="s">
        <v>641</v>
      </c>
      <c r="F32" s="25"/>
    </row>
    <row r="33" spans="1:7" x14ac:dyDescent="0.35">
      <c r="A33" s="11" t="s">
        <v>642</v>
      </c>
      <c r="F33" s="25"/>
    </row>
    <row r="34" spans="1:7" x14ac:dyDescent="0.35">
      <c r="A34" s="11" t="s">
        <v>643</v>
      </c>
      <c r="F34" s="25"/>
    </row>
    <row r="35" spans="1:7" x14ac:dyDescent="0.35">
      <c r="A35" s="11" t="s">
        <v>644</v>
      </c>
      <c r="F35" s="25"/>
    </row>
    <row r="36" spans="1:7" x14ac:dyDescent="0.35">
      <c r="A36" s="11" t="s">
        <v>645</v>
      </c>
      <c r="F36" s="25"/>
    </row>
    <row r="37" spans="1:7" x14ac:dyDescent="0.35">
      <c r="A37" s="11" t="s">
        <v>646</v>
      </c>
    </row>
    <row r="38" spans="1:7" x14ac:dyDescent="0.35">
      <c r="A38" s="11" t="s">
        <v>647</v>
      </c>
    </row>
    <row r="39" spans="1:7" x14ac:dyDescent="0.35">
      <c r="A39" s="11" t="s">
        <v>648</v>
      </c>
    </row>
    <row r="40" spans="1:7" x14ac:dyDescent="0.35">
      <c r="A40" s="11" t="s">
        <v>638</v>
      </c>
    </row>
    <row r="42" spans="1:7" x14ac:dyDescent="0.35">
      <c r="A42" s="21" t="s">
        <v>71</v>
      </c>
      <c r="E42" s="22" t="s">
        <v>3</v>
      </c>
      <c r="F42" s="27">
        <f>F43</f>
        <v>60000</v>
      </c>
      <c r="G42" s="22" t="s">
        <v>4</v>
      </c>
    </row>
    <row r="43" spans="1:7" x14ac:dyDescent="0.35">
      <c r="B43" s="21" t="s">
        <v>27</v>
      </c>
      <c r="E43" s="22" t="s">
        <v>3</v>
      </c>
      <c r="F43" s="27">
        <f>F44</f>
        <v>60000</v>
      </c>
      <c r="G43" s="22" t="s">
        <v>4</v>
      </c>
    </row>
    <row r="44" spans="1:7" x14ac:dyDescent="0.35">
      <c r="C44" s="21" t="s">
        <v>34</v>
      </c>
      <c r="E44" s="22" t="s">
        <v>3</v>
      </c>
      <c r="F44" s="27">
        <f>F47+F53</f>
        <v>60000</v>
      </c>
      <c r="G44" s="22" t="s">
        <v>4</v>
      </c>
    </row>
    <row r="45" spans="1:7" x14ac:dyDescent="0.35">
      <c r="C45" s="21" t="s">
        <v>126</v>
      </c>
      <c r="D45" s="21"/>
      <c r="E45" s="22"/>
      <c r="F45" s="23"/>
      <c r="G45" s="22"/>
    </row>
    <row r="46" spans="1:7" x14ac:dyDescent="0.35">
      <c r="A46" s="21" t="s">
        <v>176</v>
      </c>
      <c r="C46" s="21"/>
      <c r="D46" s="21"/>
      <c r="E46" s="22"/>
      <c r="F46" s="23"/>
      <c r="G46" s="22"/>
    </row>
    <row r="47" spans="1:7" x14ac:dyDescent="0.35">
      <c r="C47" s="21" t="s">
        <v>273</v>
      </c>
      <c r="D47" s="21"/>
      <c r="E47" s="22" t="s">
        <v>5</v>
      </c>
      <c r="F47" s="23">
        <v>30000</v>
      </c>
      <c r="G47" s="22" t="s">
        <v>4</v>
      </c>
    </row>
    <row r="48" spans="1:7" x14ac:dyDescent="0.35">
      <c r="C48" s="11" t="s">
        <v>268</v>
      </c>
      <c r="E48" s="12"/>
      <c r="F48" s="25"/>
    </row>
    <row r="49" spans="1:7" x14ac:dyDescent="0.35">
      <c r="A49" s="11" t="s">
        <v>446</v>
      </c>
      <c r="E49" s="12"/>
      <c r="F49" s="25"/>
    </row>
    <row r="50" spans="1:7" x14ac:dyDescent="0.35">
      <c r="A50" s="11" t="s">
        <v>447</v>
      </c>
      <c r="E50" s="12"/>
      <c r="F50" s="25"/>
    </row>
    <row r="51" spans="1:7" x14ac:dyDescent="0.35">
      <c r="A51" s="11" t="s">
        <v>448</v>
      </c>
      <c r="E51" s="12"/>
      <c r="F51" s="25"/>
    </row>
    <row r="52" spans="1:7" x14ac:dyDescent="0.35">
      <c r="A52" s="11" t="s">
        <v>449</v>
      </c>
      <c r="E52" s="12"/>
      <c r="F52" s="25"/>
    </row>
    <row r="53" spans="1:7" x14ac:dyDescent="0.35">
      <c r="C53" s="21" t="s">
        <v>614</v>
      </c>
      <c r="D53" s="21"/>
      <c r="E53" s="22" t="s">
        <v>5</v>
      </c>
      <c r="F53" s="23">
        <v>30000</v>
      </c>
      <c r="G53" s="22" t="s">
        <v>4</v>
      </c>
    </row>
    <row r="54" spans="1:7" x14ac:dyDescent="0.35">
      <c r="C54" s="11" t="s">
        <v>615</v>
      </c>
      <c r="E54" s="12"/>
      <c r="F54" s="25"/>
    </row>
    <row r="55" spans="1:7" x14ac:dyDescent="0.35">
      <c r="A55" s="11" t="s">
        <v>616</v>
      </c>
      <c r="E55" s="12"/>
      <c r="F55" s="25"/>
    </row>
    <row r="56" spans="1:7" x14ac:dyDescent="0.35">
      <c r="A56" s="11" t="s">
        <v>617</v>
      </c>
      <c r="E56" s="12"/>
      <c r="F56" s="25"/>
    </row>
    <row r="57" spans="1:7" x14ac:dyDescent="0.35">
      <c r="A57" s="11" t="s">
        <v>618</v>
      </c>
      <c r="E57" s="12"/>
      <c r="F57" s="25"/>
    </row>
    <row r="58" spans="1:7" x14ac:dyDescent="0.35">
      <c r="E58" s="12"/>
      <c r="F58" s="25"/>
    </row>
    <row r="59" spans="1:7" x14ac:dyDescent="0.35">
      <c r="A59" s="21" t="s">
        <v>72</v>
      </c>
      <c r="E59" s="22" t="s">
        <v>3</v>
      </c>
      <c r="F59" s="27">
        <f>F60</f>
        <v>800000</v>
      </c>
      <c r="G59" s="22" t="s">
        <v>4</v>
      </c>
    </row>
    <row r="60" spans="1:7" x14ac:dyDescent="0.35">
      <c r="B60" s="21" t="s">
        <v>27</v>
      </c>
      <c r="E60" s="22" t="s">
        <v>3</v>
      </c>
      <c r="F60" s="27">
        <f>F61</f>
        <v>800000</v>
      </c>
      <c r="G60" s="22" t="s">
        <v>4</v>
      </c>
    </row>
    <row r="61" spans="1:7" x14ac:dyDescent="0.35">
      <c r="C61" s="21" t="s">
        <v>34</v>
      </c>
      <c r="E61" s="22" t="s">
        <v>3</v>
      </c>
      <c r="F61" s="27">
        <f>F64</f>
        <v>800000</v>
      </c>
      <c r="G61" s="22" t="s">
        <v>4</v>
      </c>
    </row>
    <row r="62" spans="1:7" x14ac:dyDescent="0.35">
      <c r="C62" s="21" t="s">
        <v>126</v>
      </c>
      <c r="D62" s="21"/>
      <c r="E62" s="22"/>
      <c r="F62" s="23"/>
      <c r="G62" s="22"/>
    </row>
    <row r="63" spans="1:7" x14ac:dyDescent="0.35">
      <c r="A63" s="21" t="s">
        <v>176</v>
      </c>
      <c r="C63" s="21"/>
      <c r="D63" s="21"/>
      <c r="E63" s="22"/>
      <c r="F63" s="23"/>
      <c r="G63" s="22"/>
    </row>
    <row r="64" spans="1:7" x14ac:dyDescent="0.35">
      <c r="C64" s="21" t="s">
        <v>269</v>
      </c>
      <c r="D64" s="21"/>
      <c r="E64" s="22" t="s">
        <v>5</v>
      </c>
      <c r="F64" s="23">
        <v>800000</v>
      </c>
      <c r="G64" s="22" t="s">
        <v>4</v>
      </c>
    </row>
    <row r="65" spans="1:6" x14ac:dyDescent="0.35">
      <c r="C65" s="11" t="s">
        <v>270</v>
      </c>
      <c r="E65" s="12"/>
      <c r="F65" s="25"/>
    </row>
    <row r="66" spans="1:6" x14ac:dyDescent="0.35">
      <c r="A66" s="11" t="s">
        <v>271</v>
      </c>
      <c r="E66" s="12"/>
      <c r="F66" s="25"/>
    </row>
    <row r="67" spans="1:6" x14ac:dyDescent="0.35">
      <c r="A67" s="11" t="s">
        <v>272</v>
      </c>
      <c r="E67" s="12"/>
      <c r="F67" s="25"/>
    </row>
    <row r="68" spans="1:6" x14ac:dyDescent="0.35">
      <c r="A68" s="11" t="s">
        <v>524</v>
      </c>
      <c r="E68" s="12"/>
      <c r="F68" s="25"/>
    </row>
    <row r="69" spans="1:6" x14ac:dyDescent="0.35">
      <c r="A69" s="11" t="s">
        <v>525</v>
      </c>
      <c r="E69" s="12"/>
      <c r="F69" s="25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K9" sqref="K9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0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11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11" ht="21" customHeight="1" x14ac:dyDescent="0.35">
      <c r="A2" s="86" t="s">
        <v>393</v>
      </c>
      <c r="B2" s="86"/>
      <c r="C2" s="86"/>
      <c r="D2" s="86"/>
      <c r="E2" s="86"/>
      <c r="F2" s="86"/>
      <c r="G2" s="86"/>
    </row>
    <row r="3" spans="1:11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11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11" ht="21" customHeight="1" x14ac:dyDescent="0.35">
      <c r="A5" s="90" t="s">
        <v>74</v>
      </c>
      <c r="B5" s="90"/>
      <c r="C5" s="90"/>
      <c r="D5" s="90"/>
      <c r="E5" s="90"/>
      <c r="F5" s="90"/>
      <c r="G5" s="90"/>
    </row>
    <row r="6" spans="1:11" x14ac:dyDescent="0.35">
      <c r="A6" s="21" t="s">
        <v>75</v>
      </c>
      <c r="B6" s="11"/>
      <c r="C6" s="11"/>
      <c r="D6" s="11"/>
      <c r="E6" s="22" t="s">
        <v>3</v>
      </c>
      <c r="F6" s="27">
        <f>F7</f>
        <v>0</v>
      </c>
      <c r="G6" s="22" t="s">
        <v>4</v>
      </c>
      <c r="K6" s="13">
        <f>F6</f>
        <v>0</v>
      </c>
    </row>
    <row r="7" spans="1:11" x14ac:dyDescent="0.35">
      <c r="A7" s="11"/>
      <c r="B7" s="21" t="s">
        <v>68</v>
      </c>
      <c r="C7" s="11"/>
      <c r="D7" s="11"/>
      <c r="E7" s="22" t="s">
        <v>3</v>
      </c>
      <c r="F7" s="27">
        <f>F8</f>
        <v>0</v>
      </c>
      <c r="G7" s="22" t="s">
        <v>4</v>
      </c>
    </row>
    <row r="8" spans="1:11" x14ac:dyDescent="0.35">
      <c r="A8" s="11"/>
      <c r="B8" s="11"/>
      <c r="C8" s="21" t="s">
        <v>73</v>
      </c>
      <c r="D8" s="11"/>
      <c r="E8" s="22" t="s">
        <v>3</v>
      </c>
      <c r="F8" s="27">
        <f>F10</f>
        <v>0</v>
      </c>
      <c r="G8" s="22" t="s">
        <v>4</v>
      </c>
    </row>
    <row r="9" spans="1:11" x14ac:dyDescent="0.35">
      <c r="A9" s="11"/>
      <c r="B9" s="11"/>
      <c r="C9" s="21" t="s">
        <v>76</v>
      </c>
      <c r="D9" s="21"/>
      <c r="E9" s="22"/>
      <c r="F9" s="23"/>
      <c r="G9" s="22"/>
    </row>
    <row r="10" spans="1:11" x14ac:dyDescent="0.35">
      <c r="A10" s="11"/>
      <c r="B10" s="11"/>
      <c r="C10" s="21" t="s">
        <v>275</v>
      </c>
      <c r="D10" s="21"/>
      <c r="E10" s="22" t="s">
        <v>5</v>
      </c>
      <c r="F10" s="23">
        <v>0</v>
      </c>
      <c r="G10" s="22" t="s">
        <v>4</v>
      </c>
    </row>
    <row r="11" spans="1:11" x14ac:dyDescent="0.35">
      <c r="C11" s="1" t="s">
        <v>369</v>
      </c>
    </row>
    <row r="12" spans="1:11" x14ac:dyDescent="0.35">
      <c r="A12" s="1" t="s">
        <v>370</v>
      </c>
    </row>
    <row r="13" spans="1:11" x14ac:dyDescent="0.35">
      <c r="A13" s="1" t="s">
        <v>371</v>
      </c>
    </row>
    <row r="14" spans="1:11" x14ac:dyDescent="0.35">
      <c r="A14" s="14"/>
      <c r="B14" s="14"/>
      <c r="C14" s="14"/>
      <c r="D14" s="14"/>
    </row>
    <row r="15" spans="1:11" x14ac:dyDescent="0.35">
      <c r="A15" s="14"/>
      <c r="B15" s="14"/>
      <c r="C15" s="14"/>
      <c r="D15" s="14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opLeftCell="A103" workbookViewId="0">
      <selection activeCell="A119" sqref="A119"/>
    </sheetView>
  </sheetViews>
  <sheetFormatPr defaultRowHeight="21" x14ac:dyDescent="0.35"/>
  <cols>
    <col min="1" max="3" width="5.625" style="11" customWidth="1"/>
    <col min="4" max="4" width="39.625" style="11" customWidth="1"/>
    <col min="5" max="5" width="5.625" style="24" customWidth="1"/>
    <col min="6" max="6" width="10.625" style="35" customWidth="1"/>
    <col min="7" max="7" width="5.625" style="24" customWidth="1"/>
    <col min="8" max="9" width="9" style="11"/>
    <col min="10" max="11" width="12.625" style="11" customWidth="1"/>
    <col min="12" max="16384" width="9" style="11"/>
  </cols>
  <sheetData>
    <row r="1" spans="1:11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11" ht="21" customHeight="1" x14ac:dyDescent="0.35">
      <c r="A2" s="86" t="s">
        <v>588</v>
      </c>
      <c r="B2" s="86"/>
      <c r="C2" s="86"/>
      <c r="D2" s="86"/>
      <c r="E2" s="86"/>
      <c r="F2" s="86"/>
      <c r="G2" s="86"/>
    </row>
    <row r="3" spans="1:11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11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11" ht="21" customHeight="1" x14ac:dyDescent="0.35">
      <c r="A5" s="85" t="s">
        <v>77</v>
      </c>
      <c r="B5" s="85"/>
      <c r="C5" s="85"/>
      <c r="D5" s="85"/>
      <c r="E5" s="85"/>
      <c r="F5" s="85"/>
      <c r="G5" s="85"/>
    </row>
    <row r="6" spans="1:11" x14ac:dyDescent="0.35">
      <c r="A6" s="21" t="s">
        <v>78</v>
      </c>
      <c r="E6" s="22" t="s">
        <v>3</v>
      </c>
      <c r="F6" s="27">
        <f>F7+F36+F104</f>
        <v>5446860</v>
      </c>
      <c r="G6" s="22" t="s">
        <v>4</v>
      </c>
      <c r="K6" s="50"/>
    </row>
    <row r="7" spans="1:11" x14ac:dyDescent="0.35">
      <c r="A7" s="68"/>
      <c r="B7" s="21" t="s">
        <v>13</v>
      </c>
      <c r="E7" s="22" t="s">
        <v>3</v>
      </c>
      <c r="F7" s="27">
        <f>F8</f>
        <v>2230860</v>
      </c>
      <c r="G7" s="22" t="s">
        <v>4</v>
      </c>
    </row>
    <row r="8" spans="1:11" x14ac:dyDescent="0.35">
      <c r="A8" s="68"/>
      <c r="B8" s="68"/>
      <c r="C8" s="21" t="s">
        <v>20</v>
      </c>
      <c r="E8" s="22" t="s">
        <v>3</v>
      </c>
      <c r="F8" s="27">
        <f>F9+F14+F17+F25+F29</f>
        <v>2230860</v>
      </c>
      <c r="G8" s="22" t="s">
        <v>4</v>
      </c>
    </row>
    <row r="9" spans="1:11" x14ac:dyDescent="0.35">
      <c r="C9" s="21" t="s">
        <v>21</v>
      </c>
      <c r="D9" s="21"/>
      <c r="E9" s="22" t="s">
        <v>5</v>
      </c>
      <c r="F9" s="23">
        <f>[2]เงินเดือน!$I$70</f>
        <v>1707360</v>
      </c>
      <c r="G9" s="22" t="s">
        <v>4</v>
      </c>
    </row>
    <row r="10" spans="1:11" x14ac:dyDescent="0.35">
      <c r="C10" s="11" t="s">
        <v>226</v>
      </c>
      <c r="E10" s="22"/>
      <c r="F10" s="23"/>
      <c r="G10" s="22"/>
    </row>
    <row r="11" spans="1:11" x14ac:dyDescent="0.35">
      <c r="A11" s="11" t="s">
        <v>323</v>
      </c>
      <c r="E11" s="22"/>
      <c r="F11" s="23"/>
      <c r="G11" s="22"/>
    </row>
    <row r="12" spans="1:11" x14ac:dyDescent="0.35">
      <c r="A12" s="11" t="s">
        <v>540</v>
      </c>
      <c r="E12" s="22"/>
      <c r="F12" s="23"/>
      <c r="G12" s="22"/>
    </row>
    <row r="13" spans="1:11" x14ac:dyDescent="0.35">
      <c r="A13" s="11" t="s">
        <v>541</v>
      </c>
      <c r="E13" s="22"/>
      <c r="F13" s="23"/>
      <c r="G13" s="22"/>
    </row>
    <row r="14" spans="1:11" x14ac:dyDescent="0.35">
      <c r="C14" s="21" t="s">
        <v>22</v>
      </c>
      <c r="D14" s="21"/>
      <c r="E14" s="22" t="s">
        <v>3</v>
      </c>
      <c r="F14" s="27">
        <v>2880</v>
      </c>
      <c r="G14" s="22" t="s">
        <v>4</v>
      </c>
    </row>
    <row r="15" spans="1:11" x14ac:dyDescent="0.35">
      <c r="C15" s="11" t="s">
        <v>299</v>
      </c>
      <c r="F15" s="25"/>
    </row>
    <row r="16" spans="1:11" x14ac:dyDescent="0.35">
      <c r="A16" s="11" t="s">
        <v>300</v>
      </c>
      <c r="F16" s="25"/>
    </row>
    <row r="17" spans="1:7" x14ac:dyDescent="0.35">
      <c r="C17" s="21" t="s">
        <v>23</v>
      </c>
      <c r="D17" s="21"/>
      <c r="E17" s="22" t="s">
        <v>5</v>
      </c>
      <c r="F17" s="23">
        <v>78000</v>
      </c>
      <c r="G17" s="22" t="s">
        <v>4</v>
      </c>
    </row>
    <row r="18" spans="1:7" x14ac:dyDescent="0.35">
      <c r="C18" s="11" t="s">
        <v>424</v>
      </c>
      <c r="E18" s="22"/>
      <c r="F18" s="23"/>
      <c r="G18" s="22"/>
    </row>
    <row r="19" spans="1:7" x14ac:dyDescent="0.35">
      <c r="A19" s="11" t="s">
        <v>425</v>
      </c>
      <c r="E19" s="22"/>
      <c r="F19" s="23"/>
      <c r="G19" s="22"/>
    </row>
    <row r="20" spans="1:7" x14ac:dyDescent="0.35">
      <c r="A20" s="11" t="s">
        <v>426</v>
      </c>
      <c r="E20" s="22"/>
      <c r="F20" s="23"/>
      <c r="G20" s="22"/>
    </row>
    <row r="21" spans="1:7" x14ac:dyDescent="0.35">
      <c r="A21" s="11" t="s">
        <v>428</v>
      </c>
      <c r="E21" s="22"/>
      <c r="F21" s="23"/>
      <c r="G21" s="22"/>
    </row>
    <row r="22" spans="1:7" x14ac:dyDescent="0.35">
      <c r="A22" s="11" t="s">
        <v>427</v>
      </c>
      <c r="E22" s="22"/>
      <c r="F22" s="23"/>
      <c r="G22" s="22"/>
    </row>
    <row r="23" spans="1:7" x14ac:dyDescent="0.35">
      <c r="A23" s="11" t="s">
        <v>419</v>
      </c>
      <c r="E23" s="22"/>
      <c r="F23" s="23"/>
      <c r="G23" s="22"/>
    </row>
    <row r="24" spans="1:7" x14ac:dyDescent="0.35">
      <c r="A24" s="69" t="s">
        <v>422</v>
      </c>
      <c r="E24" s="22"/>
      <c r="F24" s="23"/>
      <c r="G24" s="22"/>
    </row>
    <row r="25" spans="1:7" x14ac:dyDescent="0.35">
      <c r="C25" s="21" t="s">
        <v>24</v>
      </c>
      <c r="D25" s="21"/>
      <c r="E25" s="22" t="s">
        <v>5</v>
      </c>
      <c r="F25" s="23">
        <f>[2]เงินเดือน!$I$243</f>
        <v>389160</v>
      </c>
      <c r="G25" s="22" t="s">
        <v>4</v>
      </c>
    </row>
    <row r="26" spans="1:7" x14ac:dyDescent="0.35">
      <c r="B26" s="68"/>
      <c r="C26" s="11" t="s">
        <v>247</v>
      </c>
      <c r="D26" s="68"/>
      <c r="F26" s="25"/>
    </row>
    <row r="27" spans="1:7" x14ac:dyDescent="0.35">
      <c r="A27" s="11" t="s">
        <v>248</v>
      </c>
      <c r="B27" s="68"/>
      <c r="C27" s="68"/>
      <c r="D27" s="68"/>
      <c r="F27" s="25"/>
    </row>
    <row r="28" spans="1:7" x14ac:dyDescent="0.35">
      <c r="A28" s="11" t="s">
        <v>466</v>
      </c>
      <c r="B28" s="68"/>
      <c r="C28" s="68"/>
      <c r="D28" s="68"/>
      <c r="F28" s="25"/>
    </row>
    <row r="29" spans="1:7" x14ac:dyDescent="0.35">
      <c r="C29" s="21" t="s">
        <v>25</v>
      </c>
      <c r="D29" s="21"/>
      <c r="E29" s="22" t="s">
        <v>3</v>
      </c>
      <c r="F29" s="27">
        <f>[2]ค่าครองชีพ!$G$67</f>
        <v>53460</v>
      </c>
      <c r="G29" s="22" t="s">
        <v>4</v>
      </c>
    </row>
    <row r="30" spans="1:7" x14ac:dyDescent="0.35">
      <c r="B30" s="68"/>
      <c r="C30" s="11" t="s">
        <v>349</v>
      </c>
      <c r="D30" s="68"/>
      <c r="E30" s="22"/>
      <c r="F30" s="27"/>
      <c r="G30" s="22"/>
    </row>
    <row r="31" spans="1:7" x14ac:dyDescent="0.35">
      <c r="A31" s="11" t="s">
        <v>354</v>
      </c>
      <c r="B31" s="68"/>
      <c r="C31" s="68"/>
      <c r="D31" s="68"/>
      <c r="E31" s="22"/>
      <c r="F31" s="27"/>
      <c r="G31" s="22"/>
    </row>
    <row r="32" spans="1:7" x14ac:dyDescent="0.35">
      <c r="A32" s="11" t="s">
        <v>352</v>
      </c>
      <c r="B32" s="68"/>
      <c r="C32" s="68"/>
      <c r="D32" s="68"/>
      <c r="E32" s="22"/>
      <c r="F32" s="27"/>
      <c r="G32" s="22"/>
    </row>
    <row r="33" spans="1:7" x14ac:dyDescent="0.35">
      <c r="A33" s="11" t="s">
        <v>346</v>
      </c>
      <c r="E33" s="22"/>
      <c r="F33" s="27"/>
      <c r="G33" s="22"/>
    </row>
    <row r="34" spans="1:7" x14ac:dyDescent="0.35">
      <c r="A34" s="11" t="s">
        <v>355</v>
      </c>
      <c r="B34" s="68"/>
      <c r="C34" s="68"/>
      <c r="D34" s="68"/>
      <c r="E34" s="22"/>
      <c r="F34" s="27"/>
      <c r="G34" s="22"/>
    </row>
    <row r="35" spans="1:7" x14ac:dyDescent="0.35">
      <c r="A35" s="11" t="s">
        <v>343</v>
      </c>
      <c r="B35" s="68"/>
      <c r="C35" s="68"/>
      <c r="D35" s="68"/>
      <c r="E35" s="22"/>
      <c r="F35" s="27"/>
      <c r="G35" s="22"/>
    </row>
    <row r="36" spans="1:7" x14ac:dyDescent="0.35">
      <c r="B36" s="21" t="s">
        <v>27</v>
      </c>
      <c r="E36" s="22" t="s">
        <v>3</v>
      </c>
      <c r="F36" s="27">
        <f>F37+F51+F70+F100</f>
        <v>2916000</v>
      </c>
      <c r="G36" s="22" t="s">
        <v>4</v>
      </c>
    </row>
    <row r="37" spans="1:7" x14ac:dyDescent="0.35">
      <c r="C37" s="21" t="s">
        <v>28</v>
      </c>
      <c r="E37" s="22" t="s">
        <v>3</v>
      </c>
      <c r="F37" s="27">
        <f>F38+F41+F45+F48</f>
        <v>71000</v>
      </c>
      <c r="G37" s="22" t="s">
        <v>4</v>
      </c>
    </row>
    <row r="38" spans="1:7" x14ac:dyDescent="0.35">
      <c r="C38" s="21" t="s">
        <v>29</v>
      </c>
      <c r="D38" s="21"/>
      <c r="E38" s="22" t="s">
        <v>5</v>
      </c>
      <c r="F38" s="23">
        <v>10000</v>
      </c>
      <c r="G38" s="22" t="s">
        <v>4</v>
      </c>
    </row>
    <row r="39" spans="1:7" x14ac:dyDescent="0.35">
      <c r="C39" s="11" t="s">
        <v>181</v>
      </c>
      <c r="F39" s="25"/>
    </row>
    <row r="40" spans="1:7" x14ac:dyDescent="0.35">
      <c r="A40" s="11" t="s">
        <v>251</v>
      </c>
      <c r="F40" s="25"/>
    </row>
    <row r="41" spans="1:7" x14ac:dyDescent="0.35">
      <c r="C41" s="21" t="s">
        <v>31</v>
      </c>
      <c r="D41" s="21"/>
      <c r="E41" s="22" t="s">
        <v>5</v>
      </c>
      <c r="F41" s="23">
        <v>10000</v>
      </c>
      <c r="G41" s="22" t="s">
        <v>4</v>
      </c>
    </row>
    <row r="42" spans="1:7" x14ac:dyDescent="0.35">
      <c r="C42" s="11" t="s">
        <v>232</v>
      </c>
      <c r="E42" s="22"/>
      <c r="F42" s="27"/>
      <c r="G42" s="22"/>
    </row>
    <row r="43" spans="1:7" x14ac:dyDescent="0.35">
      <c r="A43" s="11" t="s">
        <v>253</v>
      </c>
      <c r="E43" s="22"/>
      <c r="F43" s="27"/>
      <c r="G43" s="22"/>
    </row>
    <row r="44" spans="1:7" x14ac:dyDescent="0.35">
      <c r="A44" s="11" t="s">
        <v>252</v>
      </c>
      <c r="E44" s="22"/>
      <c r="F44" s="23"/>
      <c r="G44" s="22"/>
    </row>
    <row r="45" spans="1:7" x14ac:dyDescent="0.35">
      <c r="C45" s="21" t="s">
        <v>32</v>
      </c>
      <c r="D45" s="21"/>
      <c r="E45" s="22" t="s">
        <v>5</v>
      </c>
      <c r="F45" s="23">
        <v>36000</v>
      </c>
      <c r="G45" s="22" t="s">
        <v>4</v>
      </c>
    </row>
    <row r="46" spans="1:7" x14ac:dyDescent="0.35">
      <c r="C46" s="11" t="s">
        <v>236</v>
      </c>
      <c r="F46" s="25"/>
    </row>
    <row r="47" spans="1:7" x14ac:dyDescent="0.35">
      <c r="A47" s="11" t="s">
        <v>235</v>
      </c>
      <c r="E47" s="22"/>
      <c r="F47" s="23"/>
      <c r="G47" s="22"/>
    </row>
    <row r="48" spans="1:7" x14ac:dyDescent="0.35">
      <c r="C48" s="21" t="s">
        <v>33</v>
      </c>
      <c r="D48" s="21"/>
      <c r="E48" s="22" t="s">
        <v>5</v>
      </c>
      <c r="F48" s="23">
        <v>15000</v>
      </c>
      <c r="G48" s="22" t="s">
        <v>4</v>
      </c>
    </row>
    <row r="49" spans="1:7" x14ac:dyDescent="0.35">
      <c r="C49" s="11" t="s">
        <v>184</v>
      </c>
      <c r="E49" s="22"/>
      <c r="F49" s="23"/>
      <c r="G49" s="22"/>
    </row>
    <row r="50" spans="1:7" x14ac:dyDescent="0.35">
      <c r="A50" s="11" t="s">
        <v>276</v>
      </c>
      <c r="E50" s="22"/>
      <c r="F50" s="23"/>
      <c r="G50" s="22"/>
    </row>
    <row r="51" spans="1:7" x14ac:dyDescent="0.35">
      <c r="C51" s="21" t="s">
        <v>34</v>
      </c>
      <c r="E51" s="22" t="s">
        <v>3</v>
      </c>
      <c r="F51" s="27">
        <f>F52+F60+F67</f>
        <v>1650000</v>
      </c>
      <c r="G51" s="22" t="s">
        <v>4</v>
      </c>
    </row>
    <row r="52" spans="1:7" x14ac:dyDescent="0.35">
      <c r="C52" s="21" t="s">
        <v>35</v>
      </c>
      <c r="D52" s="21"/>
      <c r="E52" s="22" t="s">
        <v>5</v>
      </c>
      <c r="F52" s="23">
        <v>500000</v>
      </c>
      <c r="G52" s="22" t="s">
        <v>4</v>
      </c>
    </row>
    <row r="53" spans="1:7" x14ac:dyDescent="0.35">
      <c r="C53" s="11" t="s">
        <v>254</v>
      </c>
      <c r="D53" s="21"/>
      <c r="E53" s="22"/>
      <c r="F53" s="23"/>
      <c r="G53" s="22"/>
    </row>
    <row r="54" spans="1:7" x14ac:dyDescent="0.35">
      <c r="A54" s="11" t="s">
        <v>277</v>
      </c>
      <c r="C54" s="21"/>
      <c r="D54" s="21"/>
      <c r="E54" s="22"/>
      <c r="F54" s="23"/>
      <c r="G54" s="22"/>
    </row>
    <row r="55" spans="1:7" x14ac:dyDescent="0.35">
      <c r="A55" s="11" t="s">
        <v>321</v>
      </c>
      <c r="C55" s="21"/>
      <c r="D55" s="21"/>
      <c r="E55" s="22"/>
      <c r="F55" s="23"/>
      <c r="G55" s="22"/>
    </row>
    <row r="56" spans="1:7" x14ac:dyDescent="0.35">
      <c r="A56" s="11" t="s">
        <v>257</v>
      </c>
      <c r="C56" s="21"/>
      <c r="D56" s="21"/>
      <c r="E56" s="22"/>
      <c r="F56" s="23"/>
      <c r="G56" s="22"/>
    </row>
    <row r="57" spans="1:7" x14ac:dyDescent="0.35">
      <c r="A57" s="11" t="s">
        <v>160</v>
      </c>
      <c r="C57" s="21"/>
      <c r="D57" s="21"/>
      <c r="E57" s="22"/>
      <c r="F57" s="23"/>
      <c r="G57" s="22"/>
    </row>
    <row r="58" spans="1:7" x14ac:dyDescent="0.35">
      <c r="C58" s="21" t="s">
        <v>126</v>
      </c>
      <c r="D58" s="21"/>
      <c r="E58" s="22"/>
      <c r="F58" s="23"/>
      <c r="G58" s="22"/>
    </row>
    <row r="59" spans="1:7" x14ac:dyDescent="0.35">
      <c r="A59" s="21" t="s">
        <v>176</v>
      </c>
      <c r="C59" s="21"/>
      <c r="D59" s="21"/>
      <c r="E59" s="22"/>
      <c r="F59" s="23"/>
      <c r="G59" s="22"/>
    </row>
    <row r="60" spans="1:7" x14ac:dyDescent="0.35">
      <c r="C60" s="21" t="s">
        <v>368</v>
      </c>
      <c r="D60" s="21"/>
      <c r="E60" s="22" t="s">
        <v>5</v>
      </c>
      <c r="F60" s="23">
        <v>150000</v>
      </c>
      <c r="G60" s="22" t="s">
        <v>4</v>
      </c>
    </row>
    <row r="61" spans="1:7" x14ac:dyDescent="0.35">
      <c r="C61" s="11" t="s">
        <v>193</v>
      </c>
      <c r="F61" s="25"/>
    </row>
    <row r="62" spans="1:7" x14ac:dyDescent="0.35">
      <c r="A62" s="11" t="s">
        <v>194</v>
      </c>
      <c r="F62" s="25"/>
    </row>
    <row r="63" spans="1:7" x14ac:dyDescent="0.35">
      <c r="A63" s="11" t="s">
        <v>190</v>
      </c>
      <c r="F63" s="25"/>
    </row>
    <row r="64" spans="1:7" x14ac:dyDescent="0.35">
      <c r="A64" s="11" t="s">
        <v>191</v>
      </c>
      <c r="F64" s="25"/>
    </row>
    <row r="65" spans="1:7" x14ac:dyDescent="0.35">
      <c r="A65" s="11" t="s">
        <v>192</v>
      </c>
      <c r="F65" s="25"/>
    </row>
    <row r="66" spans="1:7" x14ac:dyDescent="0.35">
      <c r="F66" s="25"/>
    </row>
    <row r="67" spans="1:7" x14ac:dyDescent="0.35">
      <c r="C67" s="21" t="s">
        <v>37</v>
      </c>
      <c r="D67" s="21"/>
      <c r="E67" s="22" t="s">
        <v>5</v>
      </c>
      <c r="F67" s="23">
        <v>1000000</v>
      </c>
      <c r="G67" s="22" t="s">
        <v>4</v>
      </c>
    </row>
    <row r="68" spans="1:7" x14ac:dyDescent="0.35">
      <c r="C68" s="11" t="s">
        <v>484</v>
      </c>
      <c r="E68" s="22"/>
      <c r="F68" s="23"/>
      <c r="G68" s="22"/>
    </row>
    <row r="69" spans="1:7" x14ac:dyDescent="0.35">
      <c r="A69" s="11" t="s">
        <v>135</v>
      </c>
      <c r="E69" s="22"/>
      <c r="F69" s="23"/>
      <c r="G69" s="22"/>
    </row>
    <row r="70" spans="1:7" x14ac:dyDescent="0.35">
      <c r="C70" s="21" t="s">
        <v>38</v>
      </c>
      <c r="E70" s="22" t="s">
        <v>3</v>
      </c>
      <c r="F70" s="27">
        <f>F71+F75+F78+F82+F86+F91+F95</f>
        <v>995000</v>
      </c>
      <c r="G70" s="22" t="s">
        <v>4</v>
      </c>
    </row>
    <row r="71" spans="1:7" x14ac:dyDescent="0.35">
      <c r="C71" s="21" t="s">
        <v>39</v>
      </c>
      <c r="D71" s="21"/>
      <c r="E71" s="22" t="s">
        <v>5</v>
      </c>
      <c r="F71" s="23">
        <v>40000</v>
      </c>
      <c r="G71" s="22" t="s">
        <v>4</v>
      </c>
    </row>
    <row r="72" spans="1:7" x14ac:dyDescent="0.35">
      <c r="C72" s="11" t="s">
        <v>136</v>
      </c>
      <c r="E72" s="22"/>
      <c r="F72" s="23"/>
      <c r="G72" s="22"/>
    </row>
    <row r="73" spans="1:7" x14ac:dyDescent="0.35">
      <c r="A73" s="11" t="s">
        <v>278</v>
      </c>
      <c r="E73" s="22"/>
      <c r="F73" s="23"/>
      <c r="G73" s="22"/>
    </row>
    <row r="74" spans="1:7" x14ac:dyDescent="0.35">
      <c r="A74" s="11" t="s">
        <v>160</v>
      </c>
      <c r="E74" s="22"/>
      <c r="F74" s="23"/>
      <c r="G74" s="22"/>
    </row>
    <row r="75" spans="1:7" x14ac:dyDescent="0.35">
      <c r="C75" s="21" t="s">
        <v>40</v>
      </c>
      <c r="D75" s="21"/>
      <c r="E75" s="22" t="s">
        <v>5</v>
      </c>
      <c r="F75" s="23">
        <v>400000</v>
      </c>
      <c r="G75" s="22" t="s">
        <v>4</v>
      </c>
    </row>
    <row r="76" spans="1:7" x14ac:dyDescent="0.35">
      <c r="C76" s="11" t="s">
        <v>137</v>
      </c>
      <c r="E76" s="22"/>
      <c r="F76" s="23"/>
      <c r="G76" s="22"/>
    </row>
    <row r="77" spans="1:7" x14ac:dyDescent="0.35">
      <c r="A77" s="11" t="s">
        <v>138</v>
      </c>
      <c r="E77" s="22"/>
      <c r="F77" s="23"/>
      <c r="G77" s="22"/>
    </row>
    <row r="78" spans="1:7" x14ac:dyDescent="0.35">
      <c r="C78" s="21" t="s">
        <v>42</v>
      </c>
      <c r="D78" s="21"/>
      <c r="E78" s="22" t="s">
        <v>5</v>
      </c>
      <c r="F78" s="23">
        <v>400000</v>
      </c>
      <c r="G78" s="22" t="s">
        <v>4</v>
      </c>
    </row>
    <row r="79" spans="1:7" x14ac:dyDescent="0.35">
      <c r="C79" s="11" t="s">
        <v>142</v>
      </c>
      <c r="E79" s="12"/>
      <c r="F79" s="23"/>
      <c r="G79" s="22"/>
    </row>
    <row r="80" spans="1:7" x14ac:dyDescent="0.35">
      <c r="A80" s="11" t="s">
        <v>279</v>
      </c>
      <c r="E80" s="12"/>
      <c r="F80" s="23"/>
      <c r="G80" s="22"/>
    </row>
    <row r="81" spans="1:11" x14ac:dyDescent="0.35">
      <c r="A81" s="11" t="s">
        <v>145</v>
      </c>
      <c r="E81" s="12"/>
      <c r="F81" s="23"/>
      <c r="G81" s="22"/>
    </row>
    <row r="82" spans="1:11" x14ac:dyDescent="0.35">
      <c r="C82" s="21" t="s">
        <v>43</v>
      </c>
      <c r="D82" s="21"/>
      <c r="E82" s="22" t="s">
        <v>5</v>
      </c>
      <c r="F82" s="23">
        <v>50000</v>
      </c>
      <c r="G82" s="22" t="s">
        <v>4</v>
      </c>
    </row>
    <row r="83" spans="1:11" x14ac:dyDescent="0.35">
      <c r="C83" s="11" t="s">
        <v>280</v>
      </c>
      <c r="E83" s="12"/>
      <c r="F83" s="23"/>
      <c r="G83" s="22"/>
    </row>
    <row r="84" spans="1:11" x14ac:dyDescent="0.35">
      <c r="A84" s="11" t="s">
        <v>281</v>
      </c>
      <c r="E84" s="12"/>
      <c r="F84" s="23"/>
      <c r="G84" s="22"/>
    </row>
    <row r="85" spans="1:11" x14ac:dyDescent="0.35">
      <c r="A85" s="11" t="s">
        <v>153</v>
      </c>
      <c r="E85" s="12"/>
      <c r="F85" s="23"/>
      <c r="G85" s="22"/>
    </row>
    <row r="86" spans="1:11" x14ac:dyDescent="0.35">
      <c r="C86" s="21" t="s">
        <v>61</v>
      </c>
      <c r="D86" s="21"/>
      <c r="E86" s="22" t="s">
        <v>5</v>
      </c>
      <c r="F86" s="23">
        <v>50000</v>
      </c>
      <c r="G86" s="22" t="s">
        <v>4</v>
      </c>
      <c r="J86" s="11" t="s">
        <v>498</v>
      </c>
      <c r="K86" s="11">
        <v>37200</v>
      </c>
    </row>
    <row r="87" spans="1:11" x14ac:dyDescent="0.35">
      <c r="C87" s="11" t="s">
        <v>475</v>
      </c>
      <c r="E87" s="12"/>
      <c r="F87" s="23"/>
      <c r="G87" s="22"/>
      <c r="J87" s="11" t="s">
        <v>499</v>
      </c>
      <c r="K87" s="11">
        <v>3600</v>
      </c>
    </row>
    <row r="88" spans="1:11" x14ac:dyDescent="0.35">
      <c r="A88" s="11" t="s">
        <v>476</v>
      </c>
      <c r="E88" s="12"/>
      <c r="F88" s="23"/>
      <c r="G88" s="22"/>
      <c r="K88" s="11">
        <f>SUM(K86:K87)</f>
        <v>40800</v>
      </c>
    </row>
    <row r="89" spans="1:11" x14ac:dyDescent="0.35">
      <c r="A89" s="11" t="s">
        <v>477</v>
      </c>
      <c r="E89" s="12"/>
      <c r="F89" s="23"/>
      <c r="G89" s="22"/>
    </row>
    <row r="90" spans="1:11" x14ac:dyDescent="0.35">
      <c r="A90" s="11" t="s">
        <v>153</v>
      </c>
      <c r="E90" s="12"/>
      <c r="F90" s="23"/>
      <c r="G90" s="22"/>
    </row>
    <row r="91" spans="1:11" x14ac:dyDescent="0.35">
      <c r="C91" s="21" t="s">
        <v>46</v>
      </c>
      <c r="D91" s="21"/>
      <c r="E91" s="22" t="s">
        <v>5</v>
      </c>
      <c r="F91" s="23">
        <v>50000</v>
      </c>
      <c r="G91" s="22" t="s">
        <v>4</v>
      </c>
    </row>
    <row r="92" spans="1:11" x14ac:dyDescent="0.35">
      <c r="C92" s="11" t="s">
        <v>158</v>
      </c>
      <c r="E92" s="12"/>
      <c r="F92" s="23"/>
      <c r="G92" s="22"/>
    </row>
    <row r="93" spans="1:11" x14ac:dyDescent="0.35">
      <c r="A93" s="11" t="s">
        <v>283</v>
      </c>
      <c r="E93" s="12"/>
      <c r="F93" s="23"/>
      <c r="G93" s="22"/>
    </row>
    <row r="94" spans="1:11" x14ac:dyDescent="0.35">
      <c r="A94" s="11" t="s">
        <v>282</v>
      </c>
      <c r="E94" s="12"/>
      <c r="F94" s="23"/>
      <c r="G94" s="22"/>
    </row>
    <row r="95" spans="1:11" x14ac:dyDescent="0.35">
      <c r="C95" s="21" t="s">
        <v>79</v>
      </c>
      <c r="D95" s="21"/>
      <c r="E95" s="22" t="s">
        <v>5</v>
      </c>
      <c r="F95" s="23">
        <v>5000</v>
      </c>
      <c r="G95" s="22" t="s">
        <v>4</v>
      </c>
    </row>
    <row r="96" spans="1:11" x14ac:dyDescent="0.35">
      <c r="C96" s="11" t="s">
        <v>341</v>
      </c>
      <c r="E96" s="12"/>
      <c r="F96" s="23"/>
      <c r="G96" s="22"/>
    </row>
    <row r="97" spans="1:7" x14ac:dyDescent="0.35">
      <c r="A97" s="11" t="s">
        <v>284</v>
      </c>
      <c r="E97" s="12"/>
      <c r="F97" s="23"/>
      <c r="G97" s="22"/>
    </row>
    <row r="98" spans="1:7" x14ac:dyDescent="0.35">
      <c r="E98" s="12"/>
      <c r="F98" s="23"/>
      <c r="G98" s="22"/>
    </row>
    <row r="99" spans="1:7" x14ac:dyDescent="0.35">
      <c r="E99" s="12"/>
      <c r="F99" s="23"/>
      <c r="G99" s="22"/>
    </row>
    <row r="100" spans="1:7" x14ac:dyDescent="0.35">
      <c r="C100" s="21" t="s">
        <v>48</v>
      </c>
      <c r="D100" s="21"/>
      <c r="E100" s="22" t="s">
        <v>3</v>
      </c>
      <c r="F100" s="27">
        <f>F101</f>
        <v>200000</v>
      </c>
      <c r="G100" s="22" t="s">
        <v>4</v>
      </c>
    </row>
    <row r="101" spans="1:7" x14ac:dyDescent="0.35">
      <c r="C101" s="21" t="s">
        <v>49</v>
      </c>
      <c r="D101" s="21"/>
      <c r="E101" s="22" t="s">
        <v>5</v>
      </c>
      <c r="F101" s="23">
        <v>200000</v>
      </c>
      <c r="G101" s="22" t="s">
        <v>4</v>
      </c>
    </row>
    <row r="102" spans="1:7" x14ac:dyDescent="0.35">
      <c r="C102" s="11" t="s">
        <v>330</v>
      </c>
      <c r="D102" s="21"/>
      <c r="E102" s="22"/>
      <c r="F102" s="23"/>
      <c r="G102" s="22"/>
    </row>
    <row r="103" spans="1:7" x14ac:dyDescent="0.35">
      <c r="A103" s="11" t="s">
        <v>331</v>
      </c>
      <c r="C103" s="21"/>
      <c r="D103" s="21"/>
      <c r="E103" s="22"/>
      <c r="F103" s="23"/>
      <c r="G103" s="22"/>
    </row>
    <row r="104" spans="1:7" x14ac:dyDescent="0.35">
      <c r="B104" s="21" t="s">
        <v>54</v>
      </c>
      <c r="E104" s="22" t="s">
        <v>3</v>
      </c>
      <c r="F104" s="27">
        <f>F105</f>
        <v>300000</v>
      </c>
      <c r="G104" s="22" t="s">
        <v>4</v>
      </c>
    </row>
    <row r="105" spans="1:7" x14ac:dyDescent="0.35">
      <c r="B105" s="21"/>
      <c r="C105" s="21" t="s">
        <v>56</v>
      </c>
      <c r="E105" s="22" t="s">
        <v>3</v>
      </c>
      <c r="F105" s="27">
        <f>F106</f>
        <v>300000</v>
      </c>
      <c r="G105" s="22" t="s">
        <v>4</v>
      </c>
    </row>
    <row r="106" spans="1:7" x14ac:dyDescent="0.35">
      <c r="C106" s="21" t="s">
        <v>55</v>
      </c>
      <c r="D106" s="21"/>
      <c r="E106" s="22" t="s">
        <v>5</v>
      </c>
      <c r="F106" s="23">
        <v>300000</v>
      </c>
      <c r="G106" s="22" t="s">
        <v>4</v>
      </c>
    </row>
    <row r="107" spans="1:7" x14ac:dyDescent="0.35">
      <c r="C107" s="11" t="s">
        <v>172</v>
      </c>
      <c r="F107" s="25"/>
    </row>
    <row r="108" spans="1:7" x14ac:dyDescent="0.35">
      <c r="A108" s="11" t="s">
        <v>173</v>
      </c>
      <c r="F108" s="25"/>
    </row>
    <row r="109" spans="1:7" x14ac:dyDescent="0.35">
      <c r="A109" s="11" t="s">
        <v>174</v>
      </c>
      <c r="F109" s="25"/>
    </row>
    <row r="110" spans="1:7" x14ac:dyDescent="0.35">
      <c r="A110" s="11" t="s">
        <v>175</v>
      </c>
      <c r="F110" s="25"/>
    </row>
    <row r="111" spans="1:7" x14ac:dyDescent="0.35">
      <c r="F111" s="25"/>
    </row>
    <row r="112" spans="1:7" x14ac:dyDescent="0.35">
      <c r="A112" s="21" t="s">
        <v>88</v>
      </c>
      <c r="E112" s="22" t="s">
        <v>3</v>
      </c>
      <c r="F112" s="27">
        <f>F113</f>
        <v>20000</v>
      </c>
      <c r="G112" s="22" t="s">
        <v>4</v>
      </c>
    </row>
    <row r="113" spans="1:7" x14ac:dyDescent="0.35">
      <c r="B113" s="21" t="s">
        <v>27</v>
      </c>
      <c r="E113" s="22" t="s">
        <v>3</v>
      </c>
      <c r="F113" s="27">
        <f>F114</f>
        <v>20000</v>
      </c>
      <c r="G113" s="22" t="s">
        <v>4</v>
      </c>
    </row>
    <row r="114" spans="1:7" x14ac:dyDescent="0.35">
      <c r="C114" s="21" t="s">
        <v>34</v>
      </c>
      <c r="E114" s="22" t="s">
        <v>3</v>
      </c>
      <c r="F114" s="27">
        <f>F117</f>
        <v>20000</v>
      </c>
      <c r="G114" s="22" t="s">
        <v>4</v>
      </c>
    </row>
    <row r="115" spans="1:7" x14ac:dyDescent="0.35">
      <c r="C115" s="21" t="s">
        <v>126</v>
      </c>
      <c r="D115" s="21"/>
      <c r="E115" s="22"/>
      <c r="F115" s="23"/>
      <c r="G115" s="22"/>
    </row>
    <row r="116" spans="1:7" x14ac:dyDescent="0.35">
      <c r="A116" s="21" t="s">
        <v>176</v>
      </c>
      <c r="C116" s="21"/>
      <c r="D116" s="21"/>
      <c r="E116" s="22"/>
      <c r="F116" s="23"/>
      <c r="G116" s="22"/>
    </row>
    <row r="117" spans="1:7" x14ac:dyDescent="0.35">
      <c r="C117" s="21" t="s">
        <v>285</v>
      </c>
      <c r="D117" s="21"/>
      <c r="E117" s="22" t="s">
        <v>5</v>
      </c>
      <c r="F117" s="23">
        <v>20000</v>
      </c>
      <c r="G117" s="22" t="s">
        <v>4</v>
      </c>
    </row>
    <row r="118" spans="1:7" x14ac:dyDescent="0.35">
      <c r="C118" s="11" t="s">
        <v>286</v>
      </c>
    </row>
    <row r="119" spans="1:7" x14ac:dyDescent="0.35">
      <c r="A119" s="11" t="s">
        <v>450</v>
      </c>
    </row>
    <row r="120" spans="1:7" x14ac:dyDescent="0.35">
      <c r="A120" s="11" t="s">
        <v>287</v>
      </c>
    </row>
    <row r="121" spans="1:7" x14ac:dyDescent="0.35">
      <c r="A121" s="11" t="s">
        <v>451</v>
      </c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7" workbookViewId="0">
      <selection activeCell="A15" sqref="A15"/>
    </sheetView>
  </sheetViews>
  <sheetFormatPr defaultRowHeight="21" x14ac:dyDescent="0.35"/>
  <cols>
    <col min="1" max="3" width="5.625" style="11" customWidth="1"/>
    <col min="4" max="4" width="39.625" style="11" customWidth="1"/>
    <col min="5" max="5" width="5.625" style="24" customWidth="1"/>
    <col min="6" max="6" width="10.625" style="35" customWidth="1"/>
    <col min="7" max="7" width="5.625" style="24" customWidth="1"/>
    <col min="8" max="9" width="9" style="11"/>
    <col min="10" max="11" width="12.625" style="11" customWidth="1"/>
    <col min="12" max="16384" width="9" style="11"/>
  </cols>
  <sheetData>
    <row r="1" spans="1:11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11" ht="21" customHeight="1" x14ac:dyDescent="0.35">
      <c r="A2" s="86" t="s">
        <v>588</v>
      </c>
      <c r="B2" s="86"/>
      <c r="C2" s="86"/>
      <c r="D2" s="86"/>
      <c r="E2" s="86"/>
      <c r="F2" s="86"/>
      <c r="G2" s="86"/>
    </row>
    <row r="3" spans="1:11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11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11" ht="21" customHeight="1" x14ac:dyDescent="0.35">
      <c r="A5" s="87" t="s">
        <v>80</v>
      </c>
      <c r="B5" s="87"/>
      <c r="C5" s="87"/>
      <c r="D5" s="87"/>
      <c r="E5" s="87"/>
      <c r="F5" s="87"/>
      <c r="G5" s="87"/>
    </row>
    <row r="6" spans="1:11" x14ac:dyDescent="0.35">
      <c r="A6" s="21" t="s">
        <v>81</v>
      </c>
      <c r="E6" s="22" t="s">
        <v>3</v>
      </c>
      <c r="F6" s="27">
        <f>F7</f>
        <v>70000</v>
      </c>
      <c r="G6" s="22" t="s">
        <v>4</v>
      </c>
      <c r="K6" s="50">
        <f>F6</f>
        <v>70000</v>
      </c>
    </row>
    <row r="7" spans="1:11" x14ac:dyDescent="0.35">
      <c r="B7" s="21" t="s">
        <v>27</v>
      </c>
      <c r="E7" s="22" t="s">
        <v>3</v>
      </c>
      <c r="F7" s="27">
        <f>F8</f>
        <v>70000</v>
      </c>
      <c r="G7" s="22" t="s">
        <v>4</v>
      </c>
    </row>
    <row r="8" spans="1:11" x14ac:dyDescent="0.35">
      <c r="C8" s="21" t="s">
        <v>34</v>
      </c>
      <c r="E8" s="22" t="s">
        <v>3</v>
      </c>
      <c r="F8" s="27">
        <f>F11+F16</f>
        <v>70000</v>
      </c>
      <c r="G8" s="22" t="s">
        <v>4</v>
      </c>
    </row>
    <row r="9" spans="1:11" x14ac:dyDescent="0.35">
      <c r="C9" s="21" t="s">
        <v>126</v>
      </c>
      <c r="D9" s="21"/>
      <c r="E9" s="22"/>
      <c r="F9" s="23"/>
      <c r="G9" s="22"/>
    </row>
    <row r="10" spans="1:11" x14ac:dyDescent="0.35">
      <c r="A10" s="21" t="s">
        <v>176</v>
      </c>
      <c r="C10" s="21"/>
      <c r="D10" s="21"/>
      <c r="E10" s="22"/>
      <c r="F10" s="23"/>
      <c r="G10" s="22"/>
    </row>
    <row r="11" spans="1:11" x14ac:dyDescent="0.35">
      <c r="C11" s="21" t="s">
        <v>429</v>
      </c>
      <c r="D11" s="21"/>
      <c r="E11" s="63" t="s">
        <v>5</v>
      </c>
      <c r="F11" s="23">
        <v>20000</v>
      </c>
      <c r="G11" s="22" t="s">
        <v>4</v>
      </c>
    </row>
    <row r="12" spans="1:11" x14ac:dyDescent="0.35">
      <c r="C12" s="11" t="s">
        <v>430</v>
      </c>
      <c r="E12" s="79"/>
      <c r="F12" s="25"/>
    </row>
    <row r="13" spans="1:11" x14ac:dyDescent="0.35">
      <c r="A13" s="11" t="s">
        <v>455</v>
      </c>
      <c r="E13" s="79"/>
      <c r="F13" s="25"/>
    </row>
    <row r="14" spans="1:11" x14ac:dyDescent="0.35">
      <c r="A14" s="11" t="s">
        <v>456</v>
      </c>
      <c r="E14" s="79"/>
      <c r="F14" s="25"/>
    </row>
    <row r="15" spans="1:11" x14ac:dyDescent="0.35">
      <c r="A15" s="11" t="s">
        <v>457</v>
      </c>
      <c r="E15" s="79"/>
      <c r="F15" s="25"/>
    </row>
    <row r="16" spans="1:11" x14ac:dyDescent="0.35">
      <c r="C16" s="21" t="s">
        <v>316</v>
      </c>
      <c r="D16" s="21"/>
      <c r="E16" s="63" t="s">
        <v>5</v>
      </c>
      <c r="F16" s="23">
        <v>50000</v>
      </c>
      <c r="G16" s="22" t="s">
        <v>4</v>
      </c>
    </row>
    <row r="17" spans="1:7" x14ac:dyDescent="0.35">
      <c r="C17" s="11" t="s">
        <v>289</v>
      </c>
      <c r="E17" s="12"/>
      <c r="F17" s="25"/>
    </row>
    <row r="18" spans="1:7" x14ac:dyDescent="0.35">
      <c r="A18" s="11" t="s">
        <v>288</v>
      </c>
      <c r="E18" s="12"/>
      <c r="F18" s="25"/>
    </row>
    <row r="19" spans="1:7" x14ac:dyDescent="0.35">
      <c r="A19" s="11" t="s">
        <v>452</v>
      </c>
      <c r="E19" s="12"/>
      <c r="F19" s="25"/>
    </row>
    <row r="20" spans="1:7" x14ac:dyDescent="0.35">
      <c r="A20" s="11" t="s">
        <v>453</v>
      </c>
      <c r="E20" s="12"/>
      <c r="F20" s="25"/>
    </row>
    <row r="21" spans="1:7" x14ac:dyDescent="0.35">
      <c r="A21" s="11" t="s">
        <v>454</v>
      </c>
      <c r="E21" s="12"/>
      <c r="F21" s="25"/>
    </row>
    <row r="22" spans="1:7" x14ac:dyDescent="0.35">
      <c r="C22" s="21"/>
      <c r="D22" s="21"/>
      <c r="E22" s="63"/>
      <c r="F22" s="23"/>
      <c r="G22" s="22"/>
    </row>
    <row r="23" spans="1:7" x14ac:dyDescent="0.35">
      <c r="E23" s="12"/>
      <c r="F23" s="25"/>
    </row>
    <row r="24" spans="1:7" x14ac:dyDescent="0.35">
      <c r="E24" s="12"/>
      <c r="F24" s="25"/>
    </row>
    <row r="25" spans="1:7" x14ac:dyDescent="0.35">
      <c r="E25" s="12"/>
      <c r="F25" s="25"/>
    </row>
    <row r="26" spans="1:7" x14ac:dyDescent="0.35">
      <c r="E26" s="12"/>
      <c r="F26" s="25"/>
    </row>
  </sheetData>
  <mergeCells count="5">
    <mergeCell ref="A5:G5"/>
    <mergeCell ref="A1:G1"/>
    <mergeCell ref="A2:G2"/>
    <mergeCell ref="A3:G3"/>
    <mergeCell ref="A4:G4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opLeftCell="A10" workbookViewId="0">
      <selection activeCell="A19" sqref="A19"/>
    </sheetView>
  </sheetViews>
  <sheetFormatPr defaultRowHeight="21" x14ac:dyDescent="0.35"/>
  <cols>
    <col min="1" max="3" width="5.625" style="11" customWidth="1"/>
    <col min="4" max="4" width="39.625" style="11" customWidth="1"/>
    <col min="5" max="5" width="5.625" style="24" customWidth="1"/>
    <col min="6" max="6" width="10.625" style="35" customWidth="1"/>
    <col min="7" max="7" width="5.625" style="24" customWidth="1"/>
    <col min="8" max="9" width="9" style="11"/>
    <col min="10" max="11" width="12.625" style="11" customWidth="1"/>
    <col min="12" max="16384" width="9" style="11"/>
  </cols>
  <sheetData>
    <row r="1" spans="1:11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11" ht="21" customHeight="1" x14ac:dyDescent="0.35">
      <c r="A2" s="86" t="s">
        <v>588</v>
      </c>
      <c r="B2" s="86"/>
      <c r="C2" s="86"/>
      <c r="D2" s="86"/>
      <c r="E2" s="86"/>
      <c r="F2" s="86"/>
      <c r="G2" s="86"/>
    </row>
    <row r="3" spans="1:11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11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11" ht="21" customHeight="1" x14ac:dyDescent="0.35">
      <c r="A5" s="87" t="s">
        <v>82</v>
      </c>
      <c r="B5" s="87"/>
      <c r="C5" s="87"/>
      <c r="D5" s="87"/>
      <c r="E5" s="87"/>
      <c r="F5" s="87"/>
      <c r="G5" s="87"/>
    </row>
    <row r="6" spans="1:11" x14ac:dyDescent="0.35">
      <c r="A6" s="21" t="s">
        <v>83</v>
      </c>
      <c r="E6" s="22" t="s">
        <v>3</v>
      </c>
      <c r="F6" s="27">
        <f>F7</f>
        <v>400000</v>
      </c>
      <c r="G6" s="22" t="s">
        <v>4</v>
      </c>
      <c r="K6" s="50"/>
    </row>
    <row r="7" spans="1:11" x14ac:dyDescent="0.35">
      <c r="B7" s="21" t="s">
        <v>27</v>
      </c>
      <c r="E7" s="22" t="s">
        <v>3</v>
      </c>
      <c r="F7" s="27">
        <f>F8</f>
        <v>400000</v>
      </c>
      <c r="G7" s="22" t="s">
        <v>4</v>
      </c>
    </row>
    <row r="8" spans="1:11" x14ac:dyDescent="0.35">
      <c r="C8" s="21" t="s">
        <v>34</v>
      </c>
      <c r="E8" s="22" t="s">
        <v>3</v>
      </c>
      <c r="F8" s="27">
        <f>F11+F16</f>
        <v>400000</v>
      </c>
      <c r="G8" s="22" t="s">
        <v>4</v>
      </c>
    </row>
    <row r="9" spans="1:11" x14ac:dyDescent="0.35">
      <c r="C9" s="21" t="s">
        <v>126</v>
      </c>
      <c r="D9" s="21"/>
      <c r="E9" s="22"/>
      <c r="F9" s="23"/>
      <c r="G9" s="22"/>
    </row>
    <row r="10" spans="1:11" x14ac:dyDescent="0.35">
      <c r="A10" s="21" t="s">
        <v>176</v>
      </c>
      <c r="C10" s="21"/>
      <c r="D10" s="21"/>
      <c r="E10" s="22"/>
      <c r="F10" s="23"/>
      <c r="G10" s="22"/>
    </row>
    <row r="11" spans="1:11" x14ac:dyDescent="0.35">
      <c r="C11" s="21" t="s">
        <v>317</v>
      </c>
      <c r="D11" s="21"/>
      <c r="E11" s="22" t="s">
        <v>5</v>
      </c>
      <c r="F11" s="23">
        <v>250000</v>
      </c>
      <c r="G11" s="22" t="s">
        <v>4</v>
      </c>
    </row>
    <row r="12" spans="1:11" x14ac:dyDescent="0.35">
      <c r="C12" s="11" t="s">
        <v>290</v>
      </c>
      <c r="E12" s="79"/>
      <c r="F12" s="25"/>
    </row>
    <row r="13" spans="1:11" x14ac:dyDescent="0.35">
      <c r="A13" s="11" t="s">
        <v>291</v>
      </c>
      <c r="E13" s="79"/>
      <c r="F13" s="25"/>
    </row>
    <row r="14" spans="1:11" x14ac:dyDescent="0.35">
      <c r="A14" s="11" t="s">
        <v>292</v>
      </c>
      <c r="E14" s="79"/>
      <c r="F14" s="25"/>
    </row>
    <row r="15" spans="1:11" x14ac:dyDescent="0.35">
      <c r="A15" s="11" t="s">
        <v>458</v>
      </c>
      <c r="E15" s="79"/>
      <c r="F15" s="25"/>
    </row>
    <row r="16" spans="1:11" x14ac:dyDescent="0.35">
      <c r="C16" s="21" t="s">
        <v>332</v>
      </c>
      <c r="D16" s="21"/>
      <c r="E16" s="22" t="s">
        <v>5</v>
      </c>
      <c r="F16" s="23">
        <v>150000</v>
      </c>
      <c r="G16" s="22" t="s">
        <v>4</v>
      </c>
    </row>
    <row r="17" spans="1:7" x14ac:dyDescent="0.35">
      <c r="C17" s="11" t="s">
        <v>478</v>
      </c>
      <c r="E17" s="12"/>
      <c r="F17" s="25"/>
    </row>
    <row r="18" spans="1:7" x14ac:dyDescent="0.35">
      <c r="A18" s="11" t="s">
        <v>500</v>
      </c>
      <c r="E18" s="12"/>
      <c r="F18" s="25"/>
    </row>
    <row r="19" spans="1:7" x14ac:dyDescent="0.35">
      <c r="A19" s="11" t="s">
        <v>501</v>
      </c>
      <c r="E19" s="12"/>
      <c r="F19" s="25"/>
    </row>
    <row r="20" spans="1:7" x14ac:dyDescent="0.35">
      <c r="A20" s="11" t="s">
        <v>502</v>
      </c>
      <c r="E20" s="12"/>
      <c r="F20" s="25"/>
    </row>
    <row r="21" spans="1:7" x14ac:dyDescent="0.35">
      <c r="A21" s="11" t="s">
        <v>503</v>
      </c>
      <c r="E21" s="12"/>
      <c r="F21" s="25"/>
    </row>
    <row r="22" spans="1:7" x14ac:dyDescent="0.35">
      <c r="A22" s="11" t="s">
        <v>462</v>
      </c>
      <c r="E22" s="12"/>
      <c r="F22" s="25"/>
    </row>
    <row r="23" spans="1:7" x14ac:dyDescent="0.35">
      <c r="F23" s="25"/>
    </row>
    <row r="24" spans="1:7" x14ac:dyDescent="0.35">
      <c r="A24" s="21" t="s">
        <v>84</v>
      </c>
      <c r="E24" s="22" t="s">
        <v>3</v>
      </c>
      <c r="F24" s="27">
        <f>F25</f>
        <v>175000</v>
      </c>
      <c r="G24" s="22" t="s">
        <v>4</v>
      </c>
    </row>
    <row r="25" spans="1:7" x14ac:dyDescent="0.35">
      <c r="B25" s="21" t="s">
        <v>27</v>
      </c>
      <c r="E25" s="22" t="s">
        <v>3</v>
      </c>
      <c r="F25" s="27">
        <f>F26</f>
        <v>175000</v>
      </c>
      <c r="G25" s="22" t="s">
        <v>4</v>
      </c>
    </row>
    <row r="26" spans="1:7" x14ac:dyDescent="0.35">
      <c r="C26" s="21" t="s">
        <v>34</v>
      </c>
      <c r="E26" s="22" t="s">
        <v>3</v>
      </c>
      <c r="F26" s="27">
        <f>F29+F34</f>
        <v>175000</v>
      </c>
      <c r="G26" s="22" t="s">
        <v>4</v>
      </c>
    </row>
    <row r="27" spans="1:7" x14ac:dyDescent="0.35">
      <c r="C27" s="21" t="s">
        <v>126</v>
      </c>
      <c r="E27" s="22"/>
      <c r="F27" s="23"/>
      <c r="G27" s="22"/>
    </row>
    <row r="28" spans="1:7" x14ac:dyDescent="0.35">
      <c r="A28" s="21" t="s">
        <v>176</v>
      </c>
      <c r="C28" s="21"/>
      <c r="E28" s="22"/>
      <c r="F28" s="23"/>
      <c r="G28" s="22"/>
    </row>
    <row r="29" spans="1:7" x14ac:dyDescent="0.35">
      <c r="C29" s="21" t="s">
        <v>318</v>
      </c>
      <c r="D29" s="21"/>
      <c r="E29" s="22" t="s">
        <v>5</v>
      </c>
      <c r="F29" s="23">
        <v>25000</v>
      </c>
      <c r="G29" s="22" t="s">
        <v>4</v>
      </c>
    </row>
    <row r="30" spans="1:7" x14ac:dyDescent="0.35">
      <c r="C30" s="11" t="s">
        <v>293</v>
      </c>
      <c r="E30" s="12"/>
      <c r="F30" s="25"/>
    </row>
    <row r="31" spans="1:7" x14ac:dyDescent="0.35">
      <c r="A31" s="11" t="s">
        <v>695</v>
      </c>
      <c r="E31" s="12"/>
      <c r="F31" s="25"/>
    </row>
    <row r="32" spans="1:7" x14ac:dyDescent="0.35">
      <c r="A32" s="11" t="s">
        <v>696</v>
      </c>
      <c r="E32" s="12"/>
      <c r="F32" s="25"/>
    </row>
    <row r="33" spans="1:11" x14ac:dyDescent="0.35">
      <c r="E33" s="12"/>
      <c r="F33" s="25"/>
    </row>
    <row r="34" spans="1:11" x14ac:dyDescent="0.35">
      <c r="C34" s="21" t="s">
        <v>319</v>
      </c>
      <c r="D34" s="21"/>
      <c r="E34" s="22" t="s">
        <v>5</v>
      </c>
      <c r="F34" s="23">
        <v>150000</v>
      </c>
      <c r="G34" s="22" t="s">
        <v>4</v>
      </c>
    </row>
    <row r="35" spans="1:11" x14ac:dyDescent="0.35">
      <c r="C35" s="11" t="s">
        <v>294</v>
      </c>
      <c r="E35" s="12"/>
      <c r="F35" s="25"/>
    </row>
    <row r="36" spans="1:11" x14ac:dyDescent="0.35">
      <c r="A36" s="11" t="s">
        <v>485</v>
      </c>
      <c r="E36" s="12"/>
      <c r="F36" s="25"/>
    </row>
    <row r="37" spans="1:11" x14ac:dyDescent="0.35">
      <c r="A37" s="11" t="s">
        <v>486</v>
      </c>
      <c r="E37" s="12"/>
      <c r="F37" s="25"/>
    </row>
    <row r="38" spans="1:11" x14ac:dyDescent="0.35">
      <c r="A38" s="11" t="s">
        <v>487</v>
      </c>
      <c r="E38" s="12"/>
      <c r="F38" s="25"/>
    </row>
    <row r="39" spans="1:11" x14ac:dyDescent="0.35">
      <c r="A39" s="11" t="s">
        <v>457</v>
      </c>
      <c r="E39" s="12"/>
      <c r="F39" s="25"/>
    </row>
    <row r="40" spans="1:11" x14ac:dyDescent="0.35">
      <c r="F40" s="34"/>
    </row>
    <row r="41" spans="1:11" x14ac:dyDescent="0.35">
      <c r="A41" s="21" t="s">
        <v>85</v>
      </c>
      <c r="E41" s="22" t="s">
        <v>3</v>
      </c>
      <c r="F41" s="27">
        <f>F42</f>
        <v>550000</v>
      </c>
      <c r="G41" s="22" t="s">
        <v>4</v>
      </c>
    </row>
    <row r="42" spans="1:11" x14ac:dyDescent="0.35">
      <c r="B42" s="21" t="s">
        <v>27</v>
      </c>
      <c r="E42" s="22" t="s">
        <v>3</v>
      </c>
      <c r="F42" s="27">
        <f>F43</f>
        <v>550000</v>
      </c>
      <c r="G42" s="22" t="s">
        <v>4</v>
      </c>
    </row>
    <row r="43" spans="1:11" x14ac:dyDescent="0.35">
      <c r="C43" s="21" t="s">
        <v>34</v>
      </c>
      <c r="E43" s="22" t="s">
        <v>3</v>
      </c>
      <c r="F43" s="27">
        <f>F46+F55</f>
        <v>550000</v>
      </c>
      <c r="G43" s="22" t="s">
        <v>4</v>
      </c>
      <c r="K43" s="11" t="s">
        <v>178</v>
      </c>
    </row>
    <row r="44" spans="1:11" x14ac:dyDescent="0.35">
      <c r="C44" s="21" t="s">
        <v>126</v>
      </c>
      <c r="D44" s="21"/>
      <c r="E44" s="22"/>
      <c r="F44" s="23"/>
      <c r="G44" s="22"/>
    </row>
    <row r="45" spans="1:11" x14ac:dyDescent="0.35">
      <c r="A45" s="21" t="s">
        <v>176</v>
      </c>
      <c r="C45" s="21"/>
      <c r="D45" s="21"/>
      <c r="E45" s="22"/>
      <c r="F45" s="23"/>
      <c r="G45" s="22"/>
    </row>
    <row r="46" spans="1:11" x14ac:dyDescent="0.35">
      <c r="C46" s="21" t="s">
        <v>320</v>
      </c>
      <c r="D46" s="21"/>
      <c r="E46" s="22" t="s">
        <v>5</v>
      </c>
      <c r="F46" s="23">
        <v>500000</v>
      </c>
      <c r="G46" s="22" t="s">
        <v>4</v>
      </c>
    </row>
    <row r="47" spans="1:11" x14ac:dyDescent="0.35">
      <c r="C47" s="11" t="s">
        <v>295</v>
      </c>
      <c r="E47" s="12"/>
      <c r="F47" s="25"/>
    </row>
    <row r="48" spans="1:11" x14ac:dyDescent="0.35">
      <c r="A48" s="11" t="s">
        <v>681</v>
      </c>
      <c r="E48" s="12"/>
      <c r="F48" s="25"/>
    </row>
    <row r="49" spans="1:7" x14ac:dyDescent="0.35">
      <c r="A49" s="11" t="s">
        <v>459</v>
      </c>
      <c r="E49" s="12"/>
      <c r="F49" s="25"/>
    </row>
    <row r="50" spans="1:7" x14ac:dyDescent="0.35">
      <c r="A50" s="11" t="s">
        <v>460</v>
      </c>
      <c r="E50" s="12"/>
      <c r="F50" s="25"/>
    </row>
    <row r="51" spans="1:7" x14ac:dyDescent="0.35">
      <c r="A51" s="11" t="s">
        <v>461</v>
      </c>
      <c r="E51" s="12"/>
      <c r="F51" s="25"/>
    </row>
    <row r="52" spans="1:7" x14ac:dyDescent="0.35">
      <c r="A52" s="11" t="s">
        <v>619</v>
      </c>
      <c r="E52" s="12"/>
      <c r="F52" s="25"/>
    </row>
    <row r="53" spans="1:7" x14ac:dyDescent="0.35">
      <c r="A53" s="11" t="s">
        <v>620</v>
      </c>
      <c r="E53" s="12"/>
      <c r="F53" s="25"/>
    </row>
    <row r="54" spans="1:7" x14ac:dyDescent="0.35">
      <c r="A54" s="11" t="s">
        <v>411</v>
      </c>
      <c r="E54" s="12"/>
      <c r="F54" s="25"/>
    </row>
    <row r="55" spans="1:7" x14ac:dyDescent="0.35">
      <c r="C55" s="21" t="s">
        <v>333</v>
      </c>
      <c r="D55" s="21"/>
      <c r="E55" s="22" t="s">
        <v>5</v>
      </c>
      <c r="F55" s="23">
        <v>50000</v>
      </c>
      <c r="G55" s="22" t="s">
        <v>4</v>
      </c>
    </row>
    <row r="56" spans="1:7" x14ac:dyDescent="0.35">
      <c r="C56" s="11" t="s">
        <v>334</v>
      </c>
      <c r="F56" s="25"/>
    </row>
    <row r="57" spans="1:7" x14ac:dyDescent="0.35">
      <c r="A57" s="11" t="s">
        <v>682</v>
      </c>
      <c r="F57" s="25"/>
    </row>
    <row r="58" spans="1:7" x14ac:dyDescent="0.35">
      <c r="A58" s="11" t="s">
        <v>621</v>
      </c>
      <c r="F58" s="25"/>
    </row>
    <row r="59" spans="1:7" x14ac:dyDescent="0.35">
      <c r="A59" s="11" t="s">
        <v>622</v>
      </c>
      <c r="F59" s="25"/>
    </row>
    <row r="60" spans="1:7" x14ac:dyDescent="0.35">
      <c r="D60" s="66"/>
      <c r="F60" s="62"/>
    </row>
    <row r="61" spans="1:7" x14ac:dyDescent="0.35">
      <c r="D61" s="66"/>
      <c r="F61" s="62"/>
    </row>
    <row r="62" spans="1:7" x14ac:dyDescent="0.35">
      <c r="D62" s="66"/>
      <c r="F62" s="62"/>
    </row>
    <row r="63" spans="1:7" x14ac:dyDescent="0.35">
      <c r="D63" s="66"/>
      <c r="F63" s="62"/>
    </row>
    <row r="64" spans="1:7" x14ac:dyDescent="0.35">
      <c r="D64" s="66"/>
      <c r="F64" s="62"/>
    </row>
    <row r="65" spans="4:6" x14ac:dyDescent="0.35">
      <c r="D65" s="66"/>
      <c r="F65" s="62"/>
    </row>
    <row r="66" spans="4:6" x14ac:dyDescent="0.35">
      <c r="D66" s="66"/>
      <c r="F66" s="62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I13" sqref="I13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5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11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11" ht="21" customHeight="1" x14ac:dyDescent="0.35">
      <c r="A2" s="86" t="s">
        <v>393</v>
      </c>
      <c r="B2" s="86"/>
      <c r="C2" s="86"/>
      <c r="D2" s="86"/>
      <c r="E2" s="86"/>
      <c r="F2" s="86"/>
      <c r="G2" s="86"/>
    </row>
    <row r="3" spans="1:11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11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11" ht="21" customHeight="1" x14ac:dyDescent="0.35">
      <c r="A5" s="91" t="s">
        <v>92</v>
      </c>
      <c r="B5" s="91"/>
      <c r="C5" s="91"/>
      <c r="D5" s="91"/>
      <c r="E5" s="91"/>
      <c r="F5" s="91"/>
      <c r="G5" s="91"/>
    </row>
    <row r="6" spans="1:11" x14ac:dyDescent="0.35">
      <c r="A6" s="7" t="s">
        <v>93</v>
      </c>
      <c r="B6" s="8"/>
      <c r="C6" s="8"/>
      <c r="D6" s="8"/>
      <c r="E6" s="9" t="s">
        <v>3</v>
      </c>
      <c r="F6" s="6">
        <f>F7</f>
        <v>0</v>
      </c>
      <c r="G6" s="4" t="s">
        <v>4</v>
      </c>
      <c r="K6" s="13">
        <f>F6</f>
        <v>0</v>
      </c>
    </row>
    <row r="7" spans="1:11" x14ac:dyDescent="0.35">
      <c r="A7" s="8"/>
      <c r="B7" s="7" t="s">
        <v>54</v>
      </c>
      <c r="C7" s="8"/>
      <c r="D7" s="8"/>
      <c r="E7" s="9" t="s">
        <v>3</v>
      </c>
      <c r="F7" s="6">
        <f>F8</f>
        <v>0</v>
      </c>
      <c r="G7" s="4" t="s">
        <v>4</v>
      </c>
    </row>
    <row r="8" spans="1:11" x14ac:dyDescent="0.35">
      <c r="A8" s="8"/>
      <c r="B8" s="8"/>
      <c r="C8" s="7" t="s">
        <v>57</v>
      </c>
      <c r="D8" s="8"/>
      <c r="E8" s="9" t="s">
        <v>3</v>
      </c>
      <c r="F8" s="6">
        <f>F9</f>
        <v>0</v>
      </c>
      <c r="G8" s="4" t="s">
        <v>4</v>
      </c>
    </row>
    <row r="9" spans="1:11" x14ac:dyDescent="0.35">
      <c r="C9" s="2" t="s">
        <v>356</v>
      </c>
      <c r="D9" s="2"/>
      <c r="E9" s="4" t="s">
        <v>3</v>
      </c>
      <c r="F9" s="6">
        <f>F10+F19+F25</f>
        <v>0</v>
      </c>
      <c r="G9" s="4" t="s">
        <v>4</v>
      </c>
    </row>
    <row r="10" spans="1:11" x14ac:dyDescent="0.35">
      <c r="A10" s="42"/>
      <c r="B10" s="42"/>
      <c r="C10" s="41" t="s">
        <v>557</v>
      </c>
      <c r="D10" s="41"/>
      <c r="E10" s="43" t="s">
        <v>5</v>
      </c>
      <c r="F10" s="45"/>
      <c r="G10" s="43" t="s">
        <v>4</v>
      </c>
    </row>
    <row r="11" spans="1:11" x14ac:dyDescent="0.35">
      <c r="A11" s="41" t="s">
        <v>558</v>
      </c>
      <c r="B11" s="42"/>
      <c r="C11" s="41"/>
      <c r="D11" s="41"/>
      <c r="E11" s="43"/>
      <c r="F11" s="45"/>
      <c r="G11" s="43"/>
    </row>
    <row r="12" spans="1:11" x14ac:dyDescent="0.35">
      <c r="A12" s="42"/>
      <c r="B12" s="42"/>
      <c r="C12" s="42" t="s">
        <v>559</v>
      </c>
      <c r="D12" s="42"/>
      <c r="E12" s="44"/>
      <c r="F12" s="46"/>
      <c r="G12" s="44"/>
    </row>
    <row r="13" spans="1:11" x14ac:dyDescent="0.35">
      <c r="A13" s="42" t="s">
        <v>561</v>
      </c>
      <c r="B13" s="42"/>
      <c r="C13" s="42"/>
      <c r="D13" s="42"/>
      <c r="E13" s="44"/>
      <c r="F13" s="46"/>
      <c r="G13" s="44"/>
    </row>
    <row r="14" spans="1:11" x14ac:dyDescent="0.35">
      <c r="A14" s="42" t="s">
        <v>560</v>
      </c>
      <c r="B14" s="42"/>
      <c r="C14" s="42"/>
      <c r="D14" s="42"/>
      <c r="E14" s="44"/>
      <c r="F14" s="47"/>
      <c r="G14" s="44"/>
    </row>
    <row r="15" spans="1:11" x14ac:dyDescent="0.35">
      <c r="A15" s="42" t="s">
        <v>562</v>
      </c>
      <c r="B15" s="42"/>
      <c r="C15" s="42"/>
      <c r="D15" s="42"/>
      <c r="E15" s="44"/>
      <c r="F15" s="47"/>
      <c r="G15" s="44"/>
    </row>
    <row r="16" spans="1:11" x14ac:dyDescent="0.35">
      <c r="A16" s="42" t="s">
        <v>563</v>
      </c>
      <c r="B16" s="42"/>
      <c r="C16" s="42"/>
      <c r="D16" s="42"/>
      <c r="E16" s="44"/>
      <c r="F16" s="47"/>
      <c r="G16" s="44"/>
    </row>
    <row r="17" spans="1:7" x14ac:dyDescent="0.35">
      <c r="A17" s="42" t="s">
        <v>569</v>
      </c>
      <c r="B17" s="42"/>
      <c r="C17" s="42"/>
      <c r="D17" s="42"/>
      <c r="E17" s="44"/>
      <c r="F17" s="47"/>
      <c r="G17" s="44"/>
    </row>
    <row r="18" spans="1:7" x14ac:dyDescent="0.35">
      <c r="A18" s="42" t="s">
        <v>570</v>
      </c>
      <c r="B18" s="42"/>
      <c r="C18" s="42"/>
      <c r="D18" s="42"/>
      <c r="E18" s="44"/>
      <c r="F18" s="47"/>
      <c r="G18" s="44"/>
    </row>
    <row r="19" spans="1:7" x14ac:dyDescent="0.35">
      <c r="A19" s="42"/>
      <c r="B19" s="42"/>
      <c r="C19" s="41" t="s">
        <v>564</v>
      </c>
      <c r="D19" s="41"/>
      <c r="E19" s="43" t="s">
        <v>5</v>
      </c>
      <c r="F19" s="45"/>
      <c r="G19" s="43" t="s">
        <v>4</v>
      </c>
    </row>
    <row r="20" spans="1:7" x14ac:dyDescent="0.35">
      <c r="A20" s="41" t="s">
        <v>565</v>
      </c>
      <c r="B20" s="42"/>
      <c r="C20" s="41"/>
      <c r="D20" s="41"/>
      <c r="E20" s="43"/>
      <c r="F20" s="45"/>
      <c r="G20" s="43"/>
    </row>
    <row r="21" spans="1:7" x14ac:dyDescent="0.35">
      <c r="A21" s="42"/>
      <c r="B21" s="42"/>
      <c r="C21" s="42" t="s">
        <v>566</v>
      </c>
      <c r="D21" s="42"/>
      <c r="E21" s="44"/>
      <c r="F21" s="46"/>
      <c r="G21" s="44"/>
    </row>
    <row r="22" spans="1:7" x14ac:dyDescent="0.35">
      <c r="A22" s="42" t="s">
        <v>571</v>
      </c>
      <c r="B22" s="42"/>
      <c r="C22" s="42"/>
      <c r="D22" s="42"/>
      <c r="E22" s="44"/>
      <c r="F22" s="46"/>
      <c r="G22" s="44"/>
    </row>
    <row r="23" spans="1:7" x14ac:dyDescent="0.35">
      <c r="A23" s="42" t="s">
        <v>572</v>
      </c>
      <c r="B23" s="42"/>
      <c r="C23" s="42"/>
      <c r="D23" s="42"/>
      <c r="E23" s="44"/>
      <c r="F23" s="47"/>
      <c r="G23" s="44"/>
    </row>
    <row r="24" spans="1:7" x14ac:dyDescent="0.35">
      <c r="A24" s="42" t="s">
        <v>567</v>
      </c>
      <c r="B24" s="42"/>
      <c r="C24" s="42"/>
      <c r="D24" s="42"/>
      <c r="E24" s="44"/>
      <c r="F24" s="47"/>
      <c r="G24" s="44"/>
    </row>
    <row r="25" spans="1:7" x14ac:dyDescent="0.35">
      <c r="A25" s="42"/>
      <c r="B25" s="42"/>
      <c r="C25" s="41" t="s">
        <v>568</v>
      </c>
      <c r="D25" s="41"/>
      <c r="E25" s="43" t="s">
        <v>5</v>
      </c>
      <c r="F25" s="45"/>
      <c r="G25" s="43" t="s">
        <v>4</v>
      </c>
    </row>
    <row r="26" spans="1:7" x14ac:dyDescent="0.35">
      <c r="A26" s="42"/>
      <c r="B26" s="42"/>
      <c r="C26" s="42" t="s">
        <v>573</v>
      </c>
      <c r="D26" s="42"/>
      <c r="E26" s="44"/>
      <c r="F26" s="47"/>
      <c r="G26" s="44"/>
    </row>
    <row r="27" spans="1:7" x14ac:dyDescent="0.35">
      <c r="A27" s="42" t="s">
        <v>574</v>
      </c>
      <c r="B27" s="42"/>
      <c r="C27" s="42"/>
      <c r="D27" s="42"/>
      <c r="E27" s="44"/>
      <c r="F27" s="47"/>
      <c r="G27" s="44"/>
    </row>
    <row r="28" spans="1:7" x14ac:dyDescent="0.35">
      <c r="A28" s="42" t="s">
        <v>575</v>
      </c>
      <c r="B28" s="42"/>
      <c r="C28" s="42"/>
      <c r="D28" s="42"/>
      <c r="E28" s="44"/>
      <c r="F28" s="47"/>
      <c r="G28" s="44"/>
    </row>
    <row r="29" spans="1:7" x14ac:dyDescent="0.35">
      <c r="A29" s="42" t="s">
        <v>576</v>
      </c>
      <c r="B29" s="42"/>
      <c r="C29" s="42"/>
      <c r="D29" s="42"/>
      <c r="E29" s="44"/>
      <c r="F29" s="47"/>
      <c r="G29" s="44"/>
    </row>
    <row r="30" spans="1:7" x14ac:dyDescent="0.35">
      <c r="A30" s="42" t="s">
        <v>296</v>
      </c>
      <c r="B30" s="42"/>
      <c r="C30" s="42"/>
      <c r="D30" s="42"/>
      <c r="E30" s="44"/>
      <c r="F30" s="47"/>
      <c r="G30" s="44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10" workbookViewId="0">
      <selection activeCell="A14" sqref="A14"/>
    </sheetView>
  </sheetViews>
  <sheetFormatPr defaultRowHeight="21" x14ac:dyDescent="0.35"/>
  <cols>
    <col min="1" max="3" width="5.625" style="11" customWidth="1"/>
    <col min="4" max="4" width="39.625" style="11" customWidth="1"/>
    <col min="5" max="5" width="5.625" style="24" customWidth="1"/>
    <col min="6" max="6" width="10.625" style="35" customWidth="1"/>
    <col min="7" max="7" width="5.625" style="24" customWidth="1"/>
    <col min="8" max="9" width="9" style="11"/>
    <col min="10" max="11" width="12.625" style="11" customWidth="1"/>
    <col min="12" max="16384" width="9" style="11"/>
  </cols>
  <sheetData>
    <row r="1" spans="1:11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11" ht="21" customHeight="1" x14ac:dyDescent="0.35">
      <c r="A2" s="86" t="s">
        <v>588</v>
      </c>
      <c r="B2" s="86"/>
      <c r="C2" s="86"/>
      <c r="D2" s="86"/>
      <c r="E2" s="86"/>
      <c r="F2" s="86"/>
      <c r="G2" s="86"/>
    </row>
    <row r="3" spans="1:11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11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11" ht="21" customHeight="1" x14ac:dyDescent="0.35">
      <c r="A5" s="92" t="s">
        <v>86</v>
      </c>
      <c r="B5" s="92"/>
      <c r="C5" s="92"/>
      <c r="D5" s="92"/>
      <c r="E5" s="92"/>
      <c r="F5" s="92"/>
      <c r="G5" s="92"/>
    </row>
    <row r="6" spans="1:11" x14ac:dyDescent="0.35">
      <c r="A6" s="21" t="s">
        <v>87</v>
      </c>
      <c r="E6" s="22" t="s">
        <v>3</v>
      </c>
      <c r="F6" s="27">
        <v>2090000</v>
      </c>
      <c r="G6" s="22" t="s">
        <v>4</v>
      </c>
      <c r="K6" s="50" t="e">
        <f>F6+#REF!</f>
        <v>#REF!</v>
      </c>
    </row>
    <row r="7" spans="1:11" x14ac:dyDescent="0.35">
      <c r="B7" s="21" t="s">
        <v>27</v>
      </c>
      <c r="E7" s="22" t="s">
        <v>3</v>
      </c>
      <c r="F7" s="27">
        <v>2090000</v>
      </c>
      <c r="G7" s="22" t="s">
        <v>4</v>
      </c>
    </row>
    <row r="8" spans="1:11" x14ac:dyDescent="0.35">
      <c r="B8" s="68"/>
      <c r="C8" s="21" t="s">
        <v>34</v>
      </c>
      <c r="E8" s="22" t="s">
        <v>3</v>
      </c>
      <c r="F8" s="27">
        <f>F11+F15</f>
        <v>90000</v>
      </c>
      <c r="G8" s="22" t="s">
        <v>4</v>
      </c>
    </row>
    <row r="9" spans="1:11" x14ac:dyDescent="0.35">
      <c r="C9" s="21" t="s">
        <v>126</v>
      </c>
      <c r="D9" s="21"/>
      <c r="E9" s="22"/>
      <c r="F9" s="23"/>
      <c r="G9" s="22"/>
    </row>
    <row r="10" spans="1:11" x14ac:dyDescent="0.35">
      <c r="A10" s="21" t="s">
        <v>176</v>
      </c>
      <c r="C10" s="21"/>
      <c r="D10" s="21"/>
      <c r="E10" s="22"/>
      <c r="F10" s="23"/>
      <c r="G10" s="22"/>
    </row>
    <row r="11" spans="1:11" x14ac:dyDescent="0.35">
      <c r="A11" s="21"/>
      <c r="C11" s="21" t="s">
        <v>624</v>
      </c>
      <c r="D11" s="21"/>
      <c r="E11" s="22" t="s">
        <v>5</v>
      </c>
      <c r="F11" s="23">
        <v>50000</v>
      </c>
      <c r="G11" s="22" t="s">
        <v>4</v>
      </c>
    </row>
    <row r="12" spans="1:11" x14ac:dyDescent="0.35">
      <c r="C12" s="11" t="s">
        <v>625</v>
      </c>
      <c r="F12" s="25"/>
    </row>
    <row r="13" spans="1:11" x14ac:dyDescent="0.35">
      <c r="A13" s="11" t="s">
        <v>626</v>
      </c>
      <c r="F13" s="25"/>
    </row>
    <row r="14" spans="1:11" x14ac:dyDescent="0.35">
      <c r="A14" s="11" t="s">
        <v>623</v>
      </c>
      <c r="F14" s="25"/>
    </row>
    <row r="15" spans="1:11" x14ac:dyDescent="0.35">
      <c r="A15" s="21"/>
      <c r="C15" s="21" t="s">
        <v>431</v>
      </c>
      <c r="D15" s="21"/>
      <c r="E15" s="22" t="s">
        <v>5</v>
      </c>
      <c r="F15" s="23">
        <v>40000</v>
      </c>
      <c r="G15" s="22" t="s">
        <v>4</v>
      </c>
    </row>
    <row r="16" spans="1:11" x14ac:dyDescent="0.35">
      <c r="A16" s="21" t="s">
        <v>542</v>
      </c>
      <c r="C16" s="21"/>
      <c r="D16" s="21"/>
      <c r="E16" s="22"/>
      <c r="F16" s="23"/>
      <c r="G16" s="22"/>
    </row>
    <row r="17" spans="1:7" x14ac:dyDescent="0.35">
      <c r="C17" s="11" t="s">
        <v>412</v>
      </c>
      <c r="F17" s="25"/>
    </row>
    <row r="18" spans="1:7" x14ac:dyDescent="0.35">
      <c r="A18" s="11" t="s">
        <v>543</v>
      </c>
      <c r="F18" s="25"/>
    </row>
    <row r="19" spans="1:7" x14ac:dyDescent="0.35">
      <c r="A19" s="11" t="s">
        <v>413</v>
      </c>
      <c r="F19" s="25"/>
    </row>
    <row r="20" spans="1:7" x14ac:dyDescent="0.35">
      <c r="A20" s="11" t="s">
        <v>463</v>
      </c>
      <c r="F20" s="25"/>
    </row>
    <row r="21" spans="1:7" x14ac:dyDescent="0.35">
      <c r="A21" s="11" t="s">
        <v>464</v>
      </c>
      <c r="F21" s="25"/>
    </row>
    <row r="22" spans="1:7" x14ac:dyDescent="0.35">
      <c r="C22" s="21" t="s">
        <v>48</v>
      </c>
      <c r="E22" s="22" t="s">
        <v>3</v>
      </c>
      <c r="F22" s="27">
        <f>F23</f>
        <v>2000000</v>
      </c>
      <c r="G22" s="22" t="s">
        <v>4</v>
      </c>
    </row>
    <row r="23" spans="1:7" x14ac:dyDescent="0.35">
      <c r="C23" s="21" t="s">
        <v>49</v>
      </c>
      <c r="D23" s="21"/>
      <c r="E23" s="22" t="s">
        <v>5</v>
      </c>
      <c r="F23" s="23">
        <v>2000000</v>
      </c>
      <c r="G23" s="22" t="s">
        <v>4</v>
      </c>
    </row>
    <row r="24" spans="1:7" x14ac:dyDescent="0.35">
      <c r="C24" s="11" t="s">
        <v>551</v>
      </c>
      <c r="D24" s="21"/>
      <c r="E24" s="22"/>
      <c r="F24" s="23"/>
      <c r="G24" s="22"/>
    </row>
    <row r="25" spans="1:7" x14ac:dyDescent="0.35">
      <c r="A25" s="11" t="s">
        <v>552</v>
      </c>
      <c r="D25" s="21"/>
      <c r="E25" s="22"/>
      <c r="F25" s="23"/>
      <c r="G25" s="22"/>
    </row>
    <row r="26" spans="1:7" x14ac:dyDescent="0.35">
      <c r="F26" s="25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K6" sqref="K6"/>
    </sheetView>
  </sheetViews>
  <sheetFormatPr defaultRowHeight="21" x14ac:dyDescent="0.35"/>
  <cols>
    <col min="1" max="3" width="5.625" style="1" customWidth="1"/>
    <col min="4" max="4" width="39.625" style="1" customWidth="1"/>
    <col min="5" max="5" width="5.625" style="3" customWidth="1"/>
    <col min="6" max="6" width="10.625" style="10" customWidth="1"/>
    <col min="7" max="7" width="5.625" style="3" customWidth="1"/>
    <col min="8" max="9" width="9" style="1"/>
    <col min="10" max="11" width="12.625" style="1" customWidth="1"/>
    <col min="12" max="16384" width="9" style="1"/>
  </cols>
  <sheetData>
    <row r="1" spans="1:7" ht="21" customHeight="1" x14ac:dyDescent="0.35">
      <c r="A1" s="86" t="s">
        <v>297</v>
      </c>
      <c r="B1" s="86"/>
      <c r="C1" s="86"/>
      <c r="D1" s="86"/>
      <c r="E1" s="86"/>
      <c r="F1" s="86"/>
      <c r="G1" s="86"/>
    </row>
    <row r="2" spans="1:7" ht="21" customHeight="1" x14ac:dyDescent="0.35">
      <c r="A2" s="86" t="s">
        <v>324</v>
      </c>
      <c r="B2" s="86"/>
      <c r="C2" s="86"/>
      <c r="D2" s="86"/>
      <c r="E2" s="86"/>
      <c r="F2" s="86"/>
      <c r="G2" s="86"/>
    </row>
    <row r="3" spans="1:7" ht="21" customHeight="1" x14ac:dyDescent="0.35">
      <c r="A3" s="86" t="s">
        <v>296</v>
      </c>
      <c r="B3" s="86"/>
      <c r="C3" s="86"/>
      <c r="D3" s="86"/>
      <c r="E3" s="86"/>
      <c r="F3" s="86"/>
      <c r="G3" s="86"/>
    </row>
    <row r="4" spans="1:7" ht="21" customHeight="1" x14ac:dyDescent="0.35">
      <c r="A4" s="86" t="s">
        <v>298</v>
      </c>
      <c r="B4" s="86"/>
      <c r="C4" s="86"/>
      <c r="D4" s="86"/>
      <c r="E4" s="86"/>
      <c r="F4" s="86"/>
      <c r="G4" s="86"/>
    </row>
    <row r="5" spans="1:7" ht="21" customHeight="1" x14ac:dyDescent="0.35">
      <c r="A5" s="90" t="s">
        <v>89</v>
      </c>
      <c r="B5" s="90"/>
      <c r="C5" s="90"/>
      <c r="D5" s="90"/>
      <c r="E5" s="90"/>
      <c r="F5" s="90"/>
      <c r="G5" s="90"/>
    </row>
    <row r="6" spans="1:7" x14ac:dyDescent="0.35">
      <c r="A6" s="2" t="s">
        <v>364</v>
      </c>
      <c r="E6" s="4" t="s">
        <v>3</v>
      </c>
      <c r="F6" s="6"/>
      <c r="G6" s="4" t="s">
        <v>4</v>
      </c>
    </row>
    <row r="7" spans="1:7" x14ac:dyDescent="0.35">
      <c r="B7" s="2" t="s">
        <v>54</v>
      </c>
      <c r="E7" s="4" t="s">
        <v>3</v>
      </c>
      <c r="F7" s="6"/>
      <c r="G7" s="4" t="s">
        <v>4</v>
      </c>
    </row>
    <row r="8" spans="1:7" x14ac:dyDescent="0.35">
      <c r="C8" s="2" t="s">
        <v>57</v>
      </c>
      <c r="E8" s="4" t="s">
        <v>3</v>
      </c>
      <c r="F8" s="6"/>
      <c r="G8" s="4" t="s">
        <v>4</v>
      </c>
    </row>
    <row r="9" spans="1:7" x14ac:dyDescent="0.35">
      <c r="C9" s="2" t="s">
        <v>356</v>
      </c>
      <c r="E9" s="4"/>
      <c r="F9" s="6"/>
      <c r="G9" s="4"/>
    </row>
    <row r="10" spans="1:7" x14ac:dyDescent="0.35">
      <c r="B10" s="16"/>
      <c r="C10" s="15" t="s">
        <v>365</v>
      </c>
      <c r="D10" s="15"/>
      <c r="E10" s="17" t="s">
        <v>5</v>
      </c>
      <c r="F10" s="20"/>
      <c r="G10" s="4" t="s">
        <v>4</v>
      </c>
    </row>
    <row r="11" spans="1:7" x14ac:dyDescent="0.35">
      <c r="A11" s="16"/>
      <c r="B11" s="16"/>
      <c r="C11" s="16" t="s">
        <v>366</v>
      </c>
      <c r="D11" s="16"/>
      <c r="E11" s="18"/>
      <c r="F11" s="19"/>
    </row>
    <row r="12" spans="1:7" x14ac:dyDescent="0.35">
      <c r="A12" s="16" t="s">
        <v>367</v>
      </c>
      <c r="B12" s="16"/>
      <c r="C12" s="16"/>
      <c r="D12" s="16"/>
      <c r="E12" s="18"/>
      <c r="F12" s="19"/>
    </row>
    <row r="13" spans="1:7" x14ac:dyDescent="0.35">
      <c r="A13" s="16" t="s">
        <v>296</v>
      </c>
      <c r="B13" s="16"/>
      <c r="C13" s="16"/>
      <c r="D13" s="16"/>
      <c r="E13" s="18"/>
      <c r="F13" s="19"/>
    </row>
  </sheetData>
  <mergeCells count="5">
    <mergeCell ref="A1:G1"/>
    <mergeCell ref="A2:G2"/>
    <mergeCell ref="A3:G3"/>
    <mergeCell ref="A4:G4"/>
    <mergeCell ref="A5:G5"/>
  </mergeCells>
  <pageMargins left="1.1811023622047245" right="0.39370078740157483" top="0.98425196850393704" bottom="0.78740157480314965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งบกลาง</vt:lpstr>
      <vt:lpstr>บริหารงานทั่วไป</vt:lpstr>
      <vt:lpstr>การรักษาความสงบภายใน</vt:lpstr>
      <vt:lpstr>การศึกษา</vt:lpstr>
      <vt:lpstr>สาธารณสุข</vt:lpstr>
      <vt:lpstr>สังคมสงเคราะห์</vt:lpstr>
      <vt:lpstr>เคหะและชุมชน</vt:lpstr>
      <vt:lpstr>สร้างความเข้มแข็งของชุมชน</vt:lpstr>
      <vt:lpstr>การศาสนาวัฒนธรรมและนันทนาการ</vt:lpstr>
      <vt:lpstr>อุตสาหกรรมและการโยธา</vt:lpstr>
      <vt:lpstr>การเกษตร</vt:lpstr>
      <vt:lpstr>การพาณิชย์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</dc:creator>
  <cp:lastModifiedBy>Jar</cp:lastModifiedBy>
  <cp:lastPrinted>2017-09-18T07:15:55Z</cp:lastPrinted>
  <dcterms:created xsi:type="dcterms:W3CDTF">2014-07-19T03:14:27Z</dcterms:created>
  <dcterms:modified xsi:type="dcterms:W3CDTF">2017-10-10T04:36:55Z</dcterms:modified>
</cp:coreProperties>
</file>